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6380" windowHeight="7545" tabRatio="601" activeTab="0"/>
  </bookViews>
  <sheets>
    <sheet name="Прайс  09.07.19" sheetId="1" r:id="rId1"/>
  </sheets>
  <definedNames>
    <definedName name="_xlnm.Print_Area" localSheetId="0">'Прайс  09.07.19'!$B$1:$M$59</definedName>
  </definedNames>
  <calcPr fullCalcOnLoad="1"/>
</workbook>
</file>

<file path=xl/sharedStrings.xml><?xml version="1.0" encoding="utf-8"?>
<sst xmlns="http://schemas.openxmlformats.org/spreadsheetml/2006/main" count="87" uniqueCount="64">
  <si>
    <t>ООО "МОСТ-ПОВОЛЖЬЕ"</t>
  </si>
  <si>
    <t>Нал/ безнал. расчет</t>
  </si>
  <si>
    <t xml:space="preserve">Наименование    </t>
  </si>
  <si>
    <t>L, м</t>
  </si>
  <si>
    <t>Вес пог. м.</t>
  </si>
  <si>
    <t>тн.</t>
  </si>
  <si>
    <t>метр</t>
  </si>
  <si>
    <t>шт.</t>
  </si>
  <si>
    <t>нал</t>
  </si>
  <si>
    <t>Труба проф.40х40х1,5 мм</t>
  </si>
  <si>
    <t>Труба проф.50х25х1,5 мм</t>
  </si>
  <si>
    <t>Обеденный перерыв с 12.00 до 13.00</t>
  </si>
  <si>
    <r>
      <t xml:space="preserve"> </t>
    </r>
    <r>
      <rPr>
        <b/>
        <i/>
        <sz val="12"/>
        <rFont val="Times New Roman"/>
        <family val="1"/>
      </rPr>
      <t>ТРУБЫ</t>
    </r>
  </si>
  <si>
    <t xml:space="preserve">Арматура ф 10 мм  А500                   </t>
  </si>
  <si>
    <t>Труба проф.60х60х2,0 мм</t>
  </si>
  <si>
    <t xml:space="preserve">Труба проф.25х25х1,5 мм           </t>
  </si>
  <si>
    <t xml:space="preserve">Труба проф.40х25х1,5 мм           </t>
  </si>
  <si>
    <t>Труба проф.100х50х2,0 мм</t>
  </si>
  <si>
    <t xml:space="preserve">Уголок 63х63х5 мм                       </t>
  </si>
  <si>
    <t xml:space="preserve">Арматура ф 12 мм  А500                   </t>
  </si>
  <si>
    <t>Цена до 1 тн.</t>
  </si>
  <si>
    <t xml:space="preserve">Полоса 40х4 мм   Ст3сп                   </t>
  </si>
  <si>
    <t>Труба проф.10х10х1,2 мм</t>
  </si>
  <si>
    <t>Труба проф.60х40х2 мм</t>
  </si>
  <si>
    <t>2,96</t>
  </si>
  <si>
    <t xml:space="preserve">Уголок 32х32х4 мм                  </t>
  </si>
  <si>
    <t xml:space="preserve">Уголок 75х75х5 мм                           </t>
  </si>
  <si>
    <r>
      <t xml:space="preserve">Труба проф.40х20х1,5 мм </t>
    </r>
    <r>
      <rPr>
        <sz val="10"/>
        <rFont val="Times New Roman"/>
        <family val="1"/>
      </rPr>
      <t xml:space="preserve">          </t>
    </r>
  </si>
  <si>
    <r>
      <t xml:space="preserve">Труба проф.40х20х2,0 мм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</t>
    </r>
  </si>
  <si>
    <t xml:space="preserve">Труба проф.40х40х2 мм </t>
  </si>
  <si>
    <t xml:space="preserve">Труба проф.50х50х2,0 мм </t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</si>
  <si>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-20х2,8 мм  </t>
    </r>
  </si>
  <si>
    <t>Труба проф.80х40х2,0 мм</t>
  </si>
  <si>
    <t>Цена от 1тн</t>
  </si>
  <si>
    <t>Под заказ*</t>
  </si>
  <si>
    <t>Цена от 1тн.</t>
  </si>
  <si>
    <t>Отпуск металла со склада: с 8.30 до 16.30. Суббота, Воскресенье - выходные дни. Обеденный перерыв с 12.00 до 13.00</t>
  </si>
  <si>
    <r>
      <rPr>
        <b/>
        <i/>
        <sz val="11"/>
        <rFont val="Times New Roman"/>
        <family val="1"/>
      </rPr>
      <t xml:space="preserve">Реализуем со склада и под заказ* в Ульяновске.   Оказываем услуги доставки и резки ! 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                                                               </t>
    </r>
  </si>
  <si>
    <t>Труба проф.80х60х3,0 мм*</t>
  </si>
  <si>
    <t>Труба проф.80х80х3,0 мм*</t>
  </si>
  <si>
    <t xml:space="preserve">Уголок 40х40х3 мм                  </t>
  </si>
  <si>
    <t xml:space="preserve">Уголок 50х50х5 мм                       </t>
  </si>
  <si>
    <t xml:space="preserve">Арматура ф 14 мм  А500                   </t>
  </si>
  <si>
    <t xml:space="preserve">Полоса 20х4 мм   Ст3сп                   </t>
  </si>
  <si>
    <t>* Осуществляем доставку металлопроката под заказ клиента в течение 2 дней при условии предоплаты!</t>
  </si>
  <si>
    <t>Под заказ</t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</si>
  <si>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-108х3,0 мм*                  </t>
    </r>
  </si>
  <si>
    <t>Труба проф.80х80х2,5 мм</t>
  </si>
  <si>
    <t xml:space="preserve">Труба проф.100х100х2,5 мм </t>
  </si>
  <si>
    <t xml:space="preserve">Труба проф.100х100х3 мм* </t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</si>
  <si>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-89х3,0 мм*                  </t>
    </r>
  </si>
  <si>
    <t xml:space="preserve">Уголок 25х25х3 мм*                   </t>
  </si>
  <si>
    <t>Труба круглая ГОСТ 3262, ГОСТ 10704</t>
  </si>
  <si>
    <t>Труба проф.20х20х1,5 мм</t>
  </si>
  <si>
    <t>Труба проф.15х15х1,5 мм</t>
  </si>
  <si>
    <t>Труба профильная ГОСТ 8645</t>
  </si>
  <si>
    <t>УГОЛОК /АРМАТУРА/ ПОЛОСА</t>
  </si>
  <si>
    <t xml:space="preserve">Труба проф.30х30х2,0 мм *          </t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</si>
  <si>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-76х3,0 мм                  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</si>
  <si>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-57х3,0 мм                  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</si>
  <si>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-32х2,8 мм  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</si>
  <si>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-25х2,8 мм  </t>
    </r>
  </si>
  <si>
    <r>
      <t xml:space="preserve">         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>с 07.02.2020 г.</t>
    </r>
  </si>
  <si>
    <r>
      <t xml:space="preserve">Труба </t>
    </r>
    <r>
      <rPr>
        <i/>
        <sz val="10"/>
        <rFont val="Times New Roman"/>
        <family val="1"/>
      </rPr>
      <t>Ф</t>
    </r>
    <r>
      <rPr>
        <sz val="10"/>
        <rFont val="Times New Roman"/>
        <family val="1"/>
      </rPr>
      <t xml:space="preserve">-40х3,5 мм* 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</si>
</sst>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0.00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[$-FC19]d\ mmmm\ yyyy\ &quot;г.&quot;"/>
    <numFmt numFmtId="17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i/>
      <sz val="21"/>
      <name val="Tahoma"/>
      <family val="2"/>
    </font>
    <font>
      <sz val="21"/>
      <name val="Taho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65" fontId="18" fillId="0" borderId="15" xfId="0" applyNumberFormat="1" applyFont="1" applyBorder="1" applyAlignment="1">
      <alignment horizontal="center" vertical="top" wrapText="1"/>
    </xf>
    <xf numFmtId="0" fontId="18" fillId="24" borderId="16" xfId="0" applyFont="1" applyFill="1" applyBorder="1" applyAlignment="1">
      <alignment horizontal="left" vertical="top" wrapText="1"/>
    </xf>
    <xf numFmtId="0" fontId="18" fillId="24" borderId="0" xfId="0" applyNumberFormat="1" applyFont="1" applyFill="1" applyBorder="1" applyAlignment="1">
      <alignment horizontal="center" vertical="top" wrapText="1"/>
    </xf>
    <xf numFmtId="0" fontId="18" fillId="25" borderId="17" xfId="0" applyFont="1" applyFill="1" applyBorder="1" applyAlignment="1">
      <alignment horizontal="center" vertical="top" wrapText="1"/>
    </xf>
    <xf numFmtId="164" fontId="18" fillId="24" borderId="18" xfId="0" applyNumberFormat="1" applyFont="1" applyFill="1" applyBorder="1" applyAlignment="1">
      <alignment horizontal="center" vertical="top" wrapText="1"/>
    </xf>
    <xf numFmtId="164" fontId="18" fillId="24" borderId="16" xfId="0" applyNumberFormat="1" applyFont="1" applyFill="1" applyBorder="1" applyAlignment="1">
      <alignment horizontal="center" vertical="top" wrapText="1"/>
    </xf>
    <xf numFmtId="164" fontId="18" fillId="24" borderId="19" xfId="0" applyNumberFormat="1" applyFont="1" applyFill="1" applyBorder="1" applyAlignment="1">
      <alignment horizontal="center" vertical="center" wrapText="1"/>
    </xf>
    <xf numFmtId="164" fontId="18" fillId="25" borderId="19" xfId="0" applyNumberFormat="1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left" vertical="top" wrapText="1"/>
    </xf>
    <xf numFmtId="0" fontId="18" fillId="25" borderId="0" xfId="0" applyNumberFormat="1" applyFont="1" applyFill="1" applyBorder="1" applyAlignment="1">
      <alignment horizontal="center" vertical="top" wrapText="1"/>
    </xf>
    <xf numFmtId="164" fontId="18" fillId="25" borderId="18" xfId="0" applyNumberFormat="1" applyFont="1" applyFill="1" applyBorder="1" applyAlignment="1">
      <alignment horizontal="center" vertical="top" wrapText="1"/>
    </xf>
    <xf numFmtId="0" fontId="18" fillId="24" borderId="17" xfId="0" applyFont="1" applyFill="1" applyBorder="1" applyAlignment="1">
      <alignment horizontal="center" vertical="top" wrapText="1"/>
    </xf>
    <xf numFmtId="166" fontId="18" fillId="24" borderId="0" xfId="0" applyNumberFormat="1" applyFont="1" applyFill="1" applyBorder="1" applyAlignment="1">
      <alignment horizontal="center" vertical="top" wrapText="1"/>
    </xf>
    <xf numFmtId="164" fontId="18" fillId="0" borderId="16" xfId="0" applyNumberFormat="1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center" vertical="top" wrapText="1"/>
    </xf>
    <xf numFmtId="164" fontId="18" fillId="0" borderId="18" xfId="0" applyNumberFormat="1" applyFont="1" applyBorder="1" applyAlignment="1">
      <alignment horizontal="center" vertical="top" wrapText="1"/>
    </xf>
    <xf numFmtId="164" fontId="18" fillId="0" borderId="19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top" wrapText="1"/>
    </xf>
    <xf numFmtId="166" fontId="18" fillId="26" borderId="0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18" fillId="24" borderId="21" xfId="0" applyFont="1" applyFill="1" applyBorder="1" applyAlignment="1">
      <alignment horizontal="center" vertical="top" wrapText="1"/>
    </xf>
    <xf numFmtId="164" fontId="18" fillId="24" borderId="22" xfId="0" applyNumberFormat="1" applyFont="1" applyFill="1" applyBorder="1" applyAlignment="1">
      <alignment horizontal="center" vertical="top" wrapText="1"/>
    </xf>
    <xf numFmtId="164" fontId="18" fillId="24" borderId="22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167" fontId="0" fillId="0" borderId="0" xfId="0" applyNumberFormat="1" applyFont="1" applyAlignment="1">
      <alignment horizontal="left"/>
    </xf>
    <xf numFmtId="0" fontId="18" fillId="0" borderId="18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left"/>
    </xf>
    <xf numFmtId="0" fontId="18" fillId="24" borderId="18" xfId="0" applyFont="1" applyFill="1" applyBorder="1" applyAlignment="1">
      <alignment horizontal="left"/>
    </xf>
    <xf numFmtId="167" fontId="0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18" fillId="25" borderId="18" xfId="0" applyFont="1" applyFill="1" applyBorder="1" applyAlignment="1">
      <alignment horizontal="left"/>
    </xf>
    <xf numFmtId="167" fontId="0" fillId="25" borderId="0" xfId="0" applyNumberFormat="1" applyFont="1" applyFill="1" applyAlignment="1">
      <alignment horizontal="left"/>
    </xf>
    <xf numFmtId="0" fontId="0" fillId="25" borderId="0" xfId="0" applyFont="1" applyFill="1" applyAlignment="1">
      <alignment horizontal="left"/>
    </xf>
    <xf numFmtId="0" fontId="18" fillId="27" borderId="18" xfId="0" applyFont="1" applyFill="1" applyBorder="1" applyAlignment="1">
      <alignment horizontal="left"/>
    </xf>
    <xf numFmtId="0" fontId="0" fillId="27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Font="1" applyAlignment="1">
      <alignment/>
    </xf>
    <xf numFmtId="164" fontId="18" fillId="25" borderId="16" xfId="0" applyNumberFormat="1" applyFont="1" applyFill="1" applyBorder="1" applyAlignment="1">
      <alignment horizontal="center" vertical="top" wrapText="1"/>
    </xf>
    <xf numFmtId="164" fontId="18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left"/>
    </xf>
    <xf numFmtId="0" fontId="32" fillId="0" borderId="0" xfId="0" applyFont="1" applyBorder="1" applyAlignment="1">
      <alignment horizontal="left"/>
    </xf>
    <xf numFmtId="0" fontId="18" fillId="27" borderId="16" xfId="0" applyFont="1" applyFill="1" applyBorder="1" applyAlignment="1">
      <alignment horizontal="left" vertical="top" wrapText="1"/>
    </xf>
    <xf numFmtId="0" fontId="18" fillId="27" borderId="0" xfId="0" applyNumberFormat="1" applyFont="1" applyFill="1" applyBorder="1" applyAlignment="1">
      <alignment horizontal="center" vertical="top" wrapText="1"/>
    </xf>
    <xf numFmtId="0" fontId="18" fillId="27" borderId="17" xfId="0" applyFont="1" applyFill="1" applyBorder="1" applyAlignment="1">
      <alignment horizontal="center" vertical="top" wrapText="1"/>
    </xf>
    <xf numFmtId="164" fontId="18" fillId="27" borderId="18" xfId="0" applyNumberFormat="1" applyFont="1" applyFill="1" applyBorder="1" applyAlignment="1">
      <alignment horizontal="center" vertical="top" wrapText="1"/>
    </xf>
    <xf numFmtId="164" fontId="18" fillId="27" borderId="1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174" fontId="18" fillId="24" borderId="18" xfId="0" applyNumberFormat="1" applyFont="1" applyFill="1" applyBorder="1" applyAlignment="1">
      <alignment horizontal="center" vertical="top" wrapText="1"/>
    </xf>
    <xf numFmtId="174" fontId="18" fillId="25" borderId="18" xfId="0" applyNumberFormat="1" applyFont="1" applyFill="1" applyBorder="1" applyAlignment="1">
      <alignment horizontal="center" vertical="top" wrapText="1"/>
    </xf>
    <xf numFmtId="174" fontId="18" fillId="24" borderId="0" xfId="0" applyNumberFormat="1" applyFont="1" applyFill="1" applyBorder="1" applyAlignment="1">
      <alignment horizontal="center" vertical="top" wrapText="1"/>
    </xf>
    <xf numFmtId="174" fontId="18" fillId="24" borderId="23" xfId="0" applyNumberFormat="1" applyFont="1" applyFill="1" applyBorder="1" applyAlignment="1">
      <alignment horizontal="center" vertical="top" wrapText="1"/>
    </xf>
    <xf numFmtId="2" fontId="18" fillId="25" borderId="0" xfId="0" applyNumberFormat="1" applyFont="1" applyFill="1" applyBorder="1" applyAlignment="1">
      <alignment horizontal="center" vertical="top" wrapText="1"/>
    </xf>
    <xf numFmtId="0" fontId="18" fillId="28" borderId="16" xfId="0" applyFont="1" applyFill="1" applyBorder="1" applyAlignment="1">
      <alignment horizontal="left" vertical="top" wrapText="1"/>
    </xf>
    <xf numFmtId="0" fontId="18" fillId="28" borderId="17" xfId="0" applyFont="1" applyFill="1" applyBorder="1" applyAlignment="1">
      <alignment horizontal="center" vertical="top" wrapText="1"/>
    </xf>
    <xf numFmtId="174" fontId="18" fillId="28" borderId="18" xfId="0" applyNumberFormat="1" applyFont="1" applyFill="1" applyBorder="1" applyAlignment="1">
      <alignment horizontal="center" vertical="top" wrapText="1"/>
    </xf>
    <xf numFmtId="164" fontId="18" fillId="28" borderId="18" xfId="0" applyNumberFormat="1" applyFont="1" applyFill="1" applyBorder="1" applyAlignment="1">
      <alignment horizontal="center" vertical="top" wrapText="1"/>
    </xf>
    <xf numFmtId="164" fontId="18" fillId="28" borderId="16" xfId="0" applyNumberFormat="1" applyFont="1" applyFill="1" applyBorder="1" applyAlignment="1">
      <alignment horizontal="center" vertical="top" wrapText="1"/>
    </xf>
    <xf numFmtId="164" fontId="18" fillId="28" borderId="19" xfId="0" applyNumberFormat="1" applyFont="1" applyFill="1" applyBorder="1" applyAlignment="1">
      <alignment horizontal="center" vertical="center" wrapText="1"/>
    </xf>
    <xf numFmtId="174" fontId="18" fillId="29" borderId="18" xfId="0" applyNumberFormat="1" applyFont="1" applyFill="1" applyBorder="1" applyAlignment="1">
      <alignment horizontal="center" vertical="top" wrapText="1"/>
    </xf>
    <xf numFmtId="164" fontId="18" fillId="29" borderId="19" xfId="0" applyNumberFormat="1" applyFont="1" applyFill="1" applyBorder="1" applyAlignment="1">
      <alignment horizontal="center" vertical="center" wrapText="1"/>
    </xf>
    <xf numFmtId="167" fontId="0" fillId="28" borderId="0" xfId="0" applyNumberFormat="1" applyFont="1" applyFill="1" applyAlignment="1">
      <alignment horizontal="left"/>
    </xf>
    <xf numFmtId="0" fontId="0" fillId="28" borderId="0" xfId="0" applyFont="1" applyFill="1" applyAlignment="1">
      <alignment horizontal="left"/>
    </xf>
    <xf numFmtId="0" fontId="18" fillId="30" borderId="18" xfId="0" applyFont="1" applyFill="1" applyBorder="1" applyAlignment="1">
      <alignment horizontal="left"/>
    </xf>
    <xf numFmtId="0" fontId="0" fillId="30" borderId="0" xfId="0" applyFont="1" applyFill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24" xfId="0" applyNumberFormat="1" applyFont="1" applyBorder="1" applyAlignment="1">
      <alignment horizontal="center" vertical="top" wrapText="1"/>
    </xf>
    <xf numFmtId="164" fontId="18" fillId="24" borderId="25" xfId="0" applyNumberFormat="1" applyFont="1" applyFill="1" applyBorder="1" applyAlignment="1">
      <alignment horizontal="center" vertical="top" wrapText="1"/>
    </xf>
    <xf numFmtId="174" fontId="18" fillId="24" borderId="26" xfId="0" applyNumberFormat="1" applyFont="1" applyFill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165" fontId="18" fillId="0" borderId="29" xfId="0" applyNumberFormat="1" applyFont="1" applyBorder="1" applyAlignment="1">
      <alignment horizontal="center" vertical="top" wrapText="1"/>
    </xf>
    <xf numFmtId="164" fontId="18" fillId="24" borderId="32" xfId="0" applyNumberFormat="1" applyFont="1" applyFill="1" applyBorder="1" applyAlignment="1">
      <alignment horizontal="center" vertical="top" wrapText="1"/>
    </xf>
    <xf numFmtId="174" fontId="18" fillId="24" borderId="33" xfId="0" applyNumberFormat="1" applyFont="1" applyFill="1" applyBorder="1" applyAlignment="1">
      <alignment horizontal="center"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34" xfId="0" applyNumberFormat="1" applyFont="1" applyBorder="1" applyAlignment="1">
      <alignment horizontal="center" vertical="top" wrapText="1"/>
    </xf>
    <xf numFmtId="164" fontId="18" fillId="24" borderId="35" xfId="0" applyNumberFormat="1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top" wrapText="1"/>
    </xf>
    <xf numFmtId="164" fontId="18" fillId="0" borderId="35" xfId="0" applyNumberFormat="1" applyFont="1" applyBorder="1" applyAlignment="1">
      <alignment horizontal="center" vertical="top" wrapText="1"/>
    </xf>
    <xf numFmtId="0" fontId="18" fillId="28" borderId="0" xfId="0" applyNumberFormat="1" applyFont="1" applyFill="1" applyBorder="1" applyAlignment="1">
      <alignment horizontal="center" vertical="top" wrapText="1"/>
    </xf>
    <xf numFmtId="0" fontId="18" fillId="29" borderId="17" xfId="0" applyFont="1" applyFill="1" applyBorder="1" applyAlignment="1">
      <alignment horizontal="center" vertical="top" wrapText="1"/>
    </xf>
    <xf numFmtId="0" fontId="18" fillId="24" borderId="25" xfId="0" applyFont="1" applyFill="1" applyBorder="1" applyAlignment="1">
      <alignment horizontal="center" vertical="top" wrapText="1"/>
    </xf>
    <xf numFmtId="164" fontId="18" fillId="0" borderId="36" xfId="0" applyNumberFormat="1" applyFont="1" applyBorder="1" applyAlignment="1">
      <alignment horizontal="center" vertical="top" wrapText="1"/>
    </xf>
    <xf numFmtId="164" fontId="18" fillId="24" borderId="36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24" borderId="16" xfId="0" applyFont="1" applyFill="1" applyBorder="1" applyAlignment="1">
      <alignment horizontal="center" vertical="top" wrapText="1"/>
    </xf>
    <xf numFmtId="164" fontId="18" fillId="0" borderId="20" xfId="0" applyNumberFormat="1" applyFont="1" applyBorder="1" applyAlignment="1">
      <alignment horizontal="center" vertical="top" wrapText="1"/>
    </xf>
    <xf numFmtId="164" fontId="18" fillId="24" borderId="20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Border="1" applyAlignment="1">
      <alignment horizontal="center" vertical="center" wrapText="1"/>
    </xf>
    <xf numFmtId="164" fontId="18" fillId="0" borderId="35" xfId="0" applyNumberFormat="1" applyFont="1" applyBorder="1" applyAlignment="1">
      <alignment horizontal="center" vertical="center" wrapText="1"/>
    </xf>
    <xf numFmtId="164" fontId="18" fillId="0" borderId="20" xfId="0" applyNumberFormat="1" applyFont="1" applyBorder="1" applyAlignment="1">
      <alignment horizontal="center" vertical="center" wrapText="1"/>
    </xf>
    <xf numFmtId="164" fontId="18" fillId="0" borderId="36" xfId="0" applyNumberFormat="1" applyFont="1" applyBorder="1" applyAlignment="1">
      <alignment horizontal="center" vertical="center" wrapText="1"/>
    </xf>
    <xf numFmtId="167" fontId="0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left" vertical="top" wrapText="1"/>
    </xf>
    <xf numFmtId="0" fontId="18" fillId="24" borderId="37" xfId="0" applyFont="1" applyFill="1" applyBorder="1" applyAlignment="1">
      <alignment horizontal="left" vertical="top" wrapText="1"/>
    </xf>
    <xf numFmtId="0" fontId="18" fillId="28" borderId="37" xfId="0" applyFont="1" applyFill="1" applyBorder="1" applyAlignment="1">
      <alignment horizontal="left" vertical="top" wrapText="1"/>
    </xf>
    <xf numFmtId="0" fontId="18" fillId="25" borderId="37" xfId="0" applyFont="1" applyFill="1" applyBorder="1" applyAlignment="1">
      <alignment horizontal="left" vertical="top" wrapText="1"/>
    </xf>
    <xf numFmtId="0" fontId="18" fillId="27" borderId="37" xfId="0" applyFont="1" applyFill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8" fillId="24" borderId="23" xfId="0" applyFont="1" applyFill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24" borderId="0" xfId="0" applyFont="1" applyFill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center" vertical="top" wrapText="1"/>
    </xf>
    <xf numFmtId="164" fontId="18" fillId="24" borderId="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center" vertical="top"/>
    </xf>
    <xf numFmtId="0" fontId="18" fillId="24" borderId="0" xfId="0" applyFont="1" applyFill="1" applyBorder="1" applyAlignment="1">
      <alignment horizontal="center" vertical="top"/>
    </xf>
    <xf numFmtId="174" fontId="18" fillId="24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 vertical="top"/>
    </xf>
    <xf numFmtId="164" fontId="18" fillId="24" borderId="0" xfId="0" applyNumberFormat="1" applyFont="1" applyFill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 vertical="center"/>
    </xf>
    <xf numFmtId="164" fontId="18" fillId="24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0" fontId="22" fillId="0" borderId="0" xfId="0" applyFont="1" applyAlignment="1" applyProtection="1">
      <alignment horizontal="left"/>
      <protection locked="0"/>
    </xf>
    <xf numFmtId="0" fontId="18" fillId="29" borderId="18" xfId="0" applyFont="1" applyFill="1" applyBorder="1" applyAlignment="1">
      <alignment horizontal="left"/>
    </xf>
    <xf numFmtId="0" fontId="18" fillId="29" borderId="16" xfId="0" applyFont="1" applyFill="1" applyBorder="1" applyAlignment="1">
      <alignment horizontal="left" vertical="top" wrapText="1"/>
    </xf>
    <xf numFmtId="0" fontId="18" fillId="29" borderId="37" xfId="0" applyFont="1" applyFill="1" applyBorder="1" applyAlignment="1">
      <alignment horizontal="left" vertical="top" wrapText="1"/>
    </xf>
    <xf numFmtId="0" fontId="18" fillId="29" borderId="0" xfId="0" applyNumberFormat="1" applyFont="1" applyFill="1" applyBorder="1" applyAlignment="1">
      <alignment horizontal="center" vertical="top" wrapText="1"/>
    </xf>
    <xf numFmtId="164" fontId="18" fillId="29" borderId="18" xfId="0" applyNumberFormat="1" applyFont="1" applyFill="1" applyBorder="1" applyAlignment="1">
      <alignment horizontal="center" vertical="top" wrapText="1"/>
    </xf>
    <xf numFmtId="167" fontId="0" fillId="29" borderId="0" xfId="0" applyNumberFormat="1" applyFont="1" applyFill="1" applyAlignment="1">
      <alignment horizontal="left"/>
    </xf>
    <xf numFmtId="0" fontId="0" fillId="29" borderId="0" xfId="0" applyFont="1" applyFill="1" applyAlignment="1">
      <alignment horizontal="left"/>
    </xf>
    <xf numFmtId="164" fontId="18" fillId="29" borderId="16" xfId="0" applyNumberFormat="1" applyFont="1" applyFill="1" applyBorder="1" applyAlignment="1">
      <alignment horizontal="center" vertical="top" wrapText="1"/>
    </xf>
    <xf numFmtId="0" fontId="18" fillId="28" borderId="18" xfId="0" applyFont="1" applyFill="1" applyBorder="1" applyAlignment="1">
      <alignment horizontal="left"/>
    </xf>
    <xf numFmtId="0" fontId="18" fillId="28" borderId="32" xfId="0" applyFont="1" applyFill="1" applyBorder="1" applyAlignment="1">
      <alignment horizontal="left" vertical="top" wrapText="1"/>
    </xf>
    <xf numFmtId="0" fontId="18" fillId="28" borderId="33" xfId="0" applyFont="1" applyFill="1" applyBorder="1" applyAlignment="1">
      <alignment horizontal="left" vertical="top" wrapText="1"/>
    </xf>
    <xf numFmtId="0" fontId="18" fillId="28" borderId="34" xfId="0" applyNumberFormat="1" applyFont="1" applyFill="1" applyBorder="1" applyAlignment="1">
      <alignment horizontal="center" vertical="top" wrapText="1"/>
    </xf>
    <xf numFmtId="0" fontId="18" fillId="28" borderId="38" xfId="0" applyFont="1" applyFill="1" applyBorder="1" applyAlignment="1">
      <alignment horizontal="center" vertical="top" wrapText="1"/>
    </xf>
    <xf numFmtId="174" fontId="18" fillId="28" borderId="34" xfId="0" applyNumberFormat="1" applyFont="1" applyFill="1" applyBorder="1" applyAlignment="1">
      <alignment horizontal="center" vertical="top" wrapText="1"/>
    </xf>
    <xf numFmtId="164" fontId="18" fillId="28" borderId="39" xfId="0" applyNumberFormat="1" applyFont="1" applyFill="1" applyBorder="1" applyAlignment="1">
      <alignment horizontal="center" vertical="top" wrapText="1"/>
    </xf>
    <xf numFmtId="164" fontId="18" fillId="28" borderId="32" xfId="0" applyNumberFormat="1" applyFont="1" applyFill="1" applyBorder="1" applyAlignment="1">
      <alignment horizontal="center" vertical="top" wrapText="1"/>
    </xf>
    <xf numFmtId="174" fontId="18" fillId="28" borderId="33" xfId="0" applyNumberFormat="1" applyFont="1" applyFill="1" applyBorder="1" applyAlignment="1">
      <alignment horizontal="center" vertical="top" wrapText="1"/>
    </xf>
    <xf numFmtId="164" fontId="18" fillId="28" borderId="39" xfId="0" applyNumberFormat="1" applyFont="1" applyFill="1" applyBorder="1" applyAlignment="1">
      <alignment horizontal="center" vertical="center" wrapText="1"/>
    </xf>
    <xf numFmtId="0" fontId="18" fillId="27" borderId="40" xfId="0" applyFont="1" applyFill="1" applyBorder="1" applyAlignment="1">
      <alignment horizontal="left" vertical="top" wrapText="1"/>
    </xf>
    <xf numFmtId="0" fontId="18" fillId="27" borderId="41" xfId="0" applyNumberFormat="1" applyFont="1" applyFill="1" applyBorder="1" applyAlignment="1">
      <alignment horizontal="center" vertical="top" wrapText="1"/>
    </xf>
    <xf numFmtId="0" fontId="18" fillId="25" borderId="42" xfId="0" applyFont="1" applyFill="1" applyBorder="1" applyAlignment="1">
      <alignment horizontal="center" vertical="top" wrapText="1"/>
    </xf>
    <xf numFmtId="174" fontId="18" fillId="24" borderId="43" xfId="0" applyNumberFormat="1" applyFont="1" applyFill="1" applyBorder="1" applyAlignment="1">
      <alignment horizontal="center" vertical="top" wrapText="1"/>
    </xf>
    <xf numFmtId="164" fontId="18" fillId="27" borderId="43" xfId="0" applyNumberFormat="1" applyFont="1" applyFill="1" applyBorder="1" applyAlignment="1">
      <alignment horizontal="center" vertical="top" wrapText="1"/>
    </xf>
    <xf numFmtId="164" fontId="18" fillId="24" borderId="44" xfId="0" applyNumberFormat="1" applyFont="1" applyFill="1" applyBorder="1" applyAlignment="1">
      <alignment horizontal="center" vertical="top" wrapText="1"/>
    </xf>
    <xf numFmtId="164" fontId="18" fillId="27" borderId="45" xfId="0" applyNumberFormat="1" applyFont="1" applyFill="1" applyBorder="1" applyAlignment="1">
      <alignment horizontal="center" vertical="center" wrapText="1"/>
    </xf>
    <xf numFmtId="164" fontId="18" fillId="0" borderId="44" xfId="0" applyNumberFormat="1" applyFont="1" applyBorder="1" applyAlignment="1">
      <alignment horizontal="center" vertical="top" wrapText="1"/>
    </xf>
    <xf numFmtId="174" fontId="18" fillId="25" borderId="43" xfId="0" applyNumberFormat="1" applyFont="1" applyFill="1" applyBorder="1" applyAlignment="1">
      <alignment horizontal="center" vertical="top" wrapText="1"/>
    </xf>
    <xf numFmtId="0" fontId="18" fillId="27" borderId="44" xfId="0" applyFont="1" applyFill="1" applyBorder="1" applyAlignment="1">
      <alignment horizontal="left" vertical="top" wrapText="1"/>
    </xf>
    <xf numFmtId="164" fontId="18" fillId="25" borderId="45" xfId="0" applyNumberFormat="1" applyFont="1" applyFill="1" applyBorder="1" applyAlignment="1">
      <alignment horizontal="center" vertical="center" wrapText="1"/>
    </xf>
    <xf numFmtId="165" fontId="18" fillId="0" borderId="46" xfId="0" applyNumberFormat="1" applyFont="1" applyBorder="1" applyAlignment="1">
      <alignment horizontal="center" vertical="top" wrapText="1"/>
    </xf>
    <xf numFmtId="165" fontId="18" fillId="0" borderId="47" xfId="0" applyNumberFormat="1" applyFont="1" applyBorder="1" applyAlignment="1">
      <alignment horizontal="center" vertical="top" wrapText="1"/>
    </xf>
    <xf numFmtId="165" fontId="18" fillId="0" borderId="48" xfId="0" applyNumberFormat="1" applyFont="1" applyBorder="1" applyAlignment="1">
      <alignment horizontal="center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4" fillId="0" borderId="51" xfId="0" applyFont="1" applyBorder="1" applyAlignment="1">
      <alignment horizontal="left" vertical="top" wrapText="1"/>
    </xf>
    <xf numFmtId="0" fontId="18" fillId="0" borderId="52" xfId="0" applyFont="1" applyBorder="1" applyAlignment="1">
      <alignment horizontal="center" vertical="top" wrapText="1"/>
    </xf>
    <xf numFmtId="0" fontId="18" fillId="0" borderId="53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4" xfId="0" applyNumberFormat="1" applyFont="1" applyBorder="1" applyAlignment="1">
      <alignment horizontal="center" vertical="top" wrapText="1"/>
    </xf>
    <xf numFmtId="0" fontId="18" fillId="0" borderId="55" xfId="0" applyNumberFormat="1" applyFont="1" applyBorder="1" applyAlignment="1">
      <alignment horizontal="center" vertical="top" wrapText="1"/>
    </xf>
    <xf numFmtId="0" fontId="18" fillId="0" borderId="56" xfId="0" applyFont="1" applyBorder="1" applyAlignment="1">
      <alignment horizontal="center" vertical="top" wrapText="1"/>
    </xf>
    <xf numFmtId="0" fontId="18" fillId="0" borderId="57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8" fillId="0" borderId="58" xfId="0" applyFont="1" applyBorder="1" applyAlignment="1">
      <alignment horizontal="center" vertical="top" wrapText="1"/>
    </xf>
    <xf numFmtId="0" fontId="24" fillId="26" borderId="49" xfId="0" applyFont="1" applyFill="1" applyBorder="1" applyAlignment="1">
      <alignment horizontal="left" vertical="center"/>
    </xf>
    <xf numFmtId="0" fontId="24" fillId="26" borderId="50" xfId="0" applyFont="1" applyFill="1" applyBorder="1" applyAlignment="1">
      <alignment horizontal="left" vertical="center"/>
    </xf>
    <xf numFmtId="0" fontId="24" fillId="26" borderId="51" xfId="0" applyFont="1" applyFill="1" applyBorder="1" applyAlignment="1">
      <alignment horizontal="left" vertical="center"/>
    </xf>
    <xf numFmtId="0" fontId="18" fillId="0" borderId="59" xfId="0" applyNumberFormat="1" applyFont="1" applyBorder="1" applyAlignment="1">
      <alignment horizontal="center" vertical="top" wrapText="1"/>
    </xf>
    <xf numFmtId="0" fontId="18" fillId="0" borderId="6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123825</xdr:rowOff>
    </xdr:from>
    <xdr:to>
      <xdr:col>13</xdr:col>
      <xdr:colOff>9525</xdr:colOff>
      <xdr:row>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743325" y="123825"/>
          <a:ext cx="30384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432026, г. Ульяновск, Московское шоссе, 17 
</a:t>
          </a:r>
          <a:r>
            <a:rPr lang="en-US" cap="none" sz="1000" b="0" i="0" u="none" baseline="0">
              <a:solidFill>
                <a:srgbClr val="000000"/>
              </a:solidFill>
            </a:rPr>
            <a:t>тел.: +7 (8422) 64-80-29, 73-49-07
</a:t>
          </a:r>
          <a:r>
            <a:rPr lang="en-US" cap="none" sz="1000" b="0" i="0" u="none" baseline="0">
              <a:solidFill>
                <a:srgbClr val="000000"/>
              </a:solidFill>
            </a:rPr>
            <a:t>e-mail: most-volga@mail.ru 
</a:t>
          </a:r>
          <a:r>
            <a:rPr lang="en-US" cap="none" sz="1000" b="0" i="0" u="none" baseline="0">
              <a:solidFill>
                <a:srgbClr val="000000"/>
              </a:solidFill>
            </a:rPr>
            <a:t>www.truba73.ru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0.2890625" style="1" hidden="1" customWidth="1"/>
    <col min="2" max="2" width="24.7109375" style="2" customWidth="1"/>
    <col min="3" max="3" width="5.7109375" style="2" customWidth="1"/>
    <col min="4" max="4" width="6.7109375" style="3" customWidth="1"/>
    <col min="5" max="7" width="7.28125" style="2" customWidth="1"/>
    <col min="8" max="8" width="7.28125" style="4" customWidth="1"/>
    <col min="9" max="9" width="7.28125" style="2" customWidth="1"/>
    <col min="10" max="10" width="6.140625" style="5" customWidth="1"/>
    <col min="11" max="13" width="7.28125" style="2" customWidth="1"/>
    <col min="14" max="16384" width="9.140625" style="2" customWidth="1"/>
  </cols>
  <sheetData>
    <row r="1" spans="2:9" ht="43.5" customHeight="1">
      <c r="B1" s="66" t="s">
        <v>0</v>
      </c>
      <c r="C1" s="66"/>
      <c r="D1" s="67"/>
      <c r="E1" s="68"/>
      <c r="F1" s="68"/>
      <c r="G1"/>
      <c r="H1" s="6"/>
      <c r="I1"/>
    </row>
    <row r="2" spans="2:9" ht="15" customHeight="1">
      <c r="B2" s="69"/>
      <c r="C2" s="69"/>
      <c r="D2" s="70"/>
      <c r="E2" s="69"/>
      <c r="F2" s="69"/>
      <c r="G2" s="71"/>
      <c r="H2" s="6"/>
      <c r="I2"/>
    </row>
    <row r="3" ht="12.75" customHeight="1" hidden="1"/>
    <row r="4" spans="2:11" ht="50.25" customHeight="1" thickBot="1">
      <c r="B4" s="12" t="s">
        <v>37</v>
      </c>
      <c r="C4" s="13"/>
      <c r="D4" s="14"/>
      <c r="E4" s="75"/>
      <c r="F4" s="15"/>
      <c r="G4" s="11"/>
      <c r="K4" s="13" t="s">
        <v>62</v>
      </c>
    </row>
    <row r="5" ht="12.75" customHeight="1" hidden="1">
      <c r="B5" s="53"/>
    </row>
    <row r="6" ht="12.75" customHeight="1" hidden="1">
      <c r="B6" s="53"/>
    </row>
    <row r="7" ht="3.75" customHeight="1" hidden="1" thickBot="1">
      <c r="B7" s="53"/>
    </row>
    <row r="8" spans="2:13" ht="30.75" customHeight="1" thickBot="1">
      <c r="B8" s="197" t="s">
        <v>12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9"/>
    </row>
    <row r="9" spans="1:14" ht="16.5" customHeight="1">
      <c r="A9" s="20" t="s">
        <v>1</v>
      </c>
      <c r="B9" s="192" t="s">
        <v>2</v>
      </c>
      <c r="C9" s="202" t="s">
        <v>3</v>
      </c>
      <c r="D9" s="211" t="s">
        <v>4</v>
      </c>
      <c r="E9" s="207" t="s">
        <v>34</v>
      </c>
      <c r="F9" s="205"/>
      <c r="G9" s="206"/>
      <c r="H9" s="186" t="s">
        <v>33</v>
      </c>
      <c r="I9" s="187"/>
      <c r="J9" s="188"/>
      <c r="K9" s="186" t="s">
        <v>20</v>
      </c>
      <c r="L9" s="187"/>
      <c r="M9" s="188"/>
      <c r="N9" s="54"/>
    </row>
    <row r="10" spans="1:14" ht="15" customHeight="1" thickBot="1">
      <c r="A10" s="55"/>
      <c r="B10" s="193"/>
      <c r="C10" s="203"/>
      <c r="D10" s="212"/>
      <c r="E10" s="18" t="s">
        <v>5</v>
      </c>
      <c r="F10" s="19" t="s">
        <v>6</v>
      </c>
      <c r="G10" s="20" t="s">
        <v>7</v>
      </c>
      <c r="H10" s="21" t="s">
        <v>5</v>
      </c>
      <c r="I10" s="22" t="s">
        <v>6</v>
      </c>
      <c r="J10" s="23" t="s">
        <v>7</v>
      </c>
      <c r="K10" s="21" t="s">
        <v>5</v>
      </c>
      <c r="L10" s="22" t="s">
        <v>6</v>
      </c>
      <c r="M10" s="23" t="s">
        <v>7</v>
      </c>
      <c r="N10" s="54"/>
    </row>
    <row r="11" spans="1:13" ht="18" customHeight="1" thickBot="1">
      <c r="A11" s="56"/>
      <c r="B11" s="208" t="s">
        <v>52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10"/>
    </row>
    <row r="12" spans="1:14" s="59" customFormat="1" ht="12.75">
      <c r="A12" s="57"/>
      <c r="B12" s="24" t="s">
        <v>31</v>
      </c>
      <c r="C12" s="133">
        <v>6.005</v>
      </c>
      <c r="D12" s="25">
        <v>1.66</v>
      </c>
      <c r="E12" s="26">
        <v>42500</v>
      </c>
      <c r="F12" s="82">
        <f aca="true" t="shared" si="0" ref="F12:F19">D12*E12/1000</f>
        <v>70.55</v>
      </c>
      <c r="G12" s="27">
        <f aca="true" t="shared" si="1" ref="G12:G19">E12*D12*C12/1000</f>
        <v>423.65275</v>
      </c>
      <c r="H12" s="28">
        <v>43000</v>
      </c>
      <c r="I12" s="82">
        <f aca="true" t="shared" si="2" ref="I12:I19">(H12*D12)/1000</f>
        <v>71.38</v>
      </c>
      <c r="J12" s="29">
        <f aca="true" t="shared" si="3" ref="J12:J19">(I12*C12)</f>
        <v>428.63689999999997</v>
      </c>
      <c r="K12" s="28">
        <f aca="true" t="shared" si="4" ref="K12:K19">(H12+300)</f>
        <v>43300</v>
      </c>
      <c r="L12" s="83">
        <f aca="true" t="shared" si="5" ref="L12:L19">(K12*D12)/1000</f>
        <v>71.878</v>
      </c>
      <c r="M12" s="30">
        <f aca="true" t="shared" si="6" ref="M12:M19">(L12*C12)</f>
        <v>431.62739</v>
      </c>
      <c r="N12" s="58"/>
    </row>
    <row r="13" spans="1:14" s="59" customFormat="1" ht="12.75">
      <c r="A13" s="57"/>
      <c r="B13" s="24" t="s">
        <v>61</v>
      </c>
      <c r="C13" s="133">
        <v>6.01</v>
      </c>
      <c r="D13" s="25">
        <v>2.12</v>
      </c>
      <c r="E13" s="26">
        <v>40500</v>
      </c>
      <c r="F13" s="82">
        <f t="shared" si="0"/>
        <v>85.86</v>
      </c>
      <c r="G13" s="27">
        <f t="shared" si="1"/>
        <v>516.0186</v>
      </c>
      <c r="H13" s="28">
        <v>41000</v>
      </c>
      <c r="I13" s="82">
        <f t="shared" si="2"/>
        <v>86.92</v>
      </c>
      <c r="J13" s="29">
        <f t="shared" si="3"/>
        <v>522.3892</v>
      </c>
      <c r="K13" s="28">
        <f t="shared" si="4"/>
        <v>41300</v>
      </c>
      <c r="L13" s="83">
        <f t="shared" si="5"/>
        <v>87.556</v>
      </c>
      <c r="M13" s="30">
        <f t="shared" si="6"/>
        <v>526.21156</v>
      </c>
      <c r="N13" s="58"/>
    </row>
    <row r="14" spans="1:14" s="59" customFormat="1" ht="12.75">
      <c r="A14" s="57"/>
      <c r="B14" s="24" t="s">
        <v>60</v>
      </c>
      <c r="C14" s="133">
        <v>6.01</v>
      </c>
      <c r="D14" s="25">
        <v>2.73</v>
      </c>
      <c r="E14" s="26">
        <v>40500</v>
      </c>
      <c r="F14" s="82">
        <f t="shared" si="0"/>
        <v>110.565</v>
      </c>
      <c r="G14" s="27">
        <f t="shared" si="1"/>
        <v>664.4956500000001</v>
      </c>
      <c r="H14" s="28">
        <v>41000</v>
      </c>
      <c r="I14" s="82">
        <f t="shared" si="2"/>
        <v>111.93</v>
      </c>
      <c r="J14" s="29">
        <f t="shared" si="3"/>
        <v>672.6993</v>
      </c>
      <c r="K14" s="28">
        <f t="shared" si="4"/>
        <v>41300</v>
      </c>
      <c r="L14" s="83">
        <f t="shared" si="5"/>
        <v>112.749</v>
      </c>
      <c r="M14" s="30">
        <f t="shared" si="6"/>
        <v>677.62149</v>
      </c>
      <c r="N14" s="58"/>
    </row>
    <row r="15" spans="1:14" s="96" customFormat="1" ht="12.75">
      <c r="A15" s="165"/>
      <c r="B15" s="87" t="s">
        <v>63</v>
      </c>
      <c r="C15" s="134">
        <v>6.01</v>
      </c>
      <c r="D15" s="116">
        <v>3.84</v>
      </c>
      <c r="E15" s="117">
        <v>40500</v>
      </c>
      <c r="F15" s="89">
        <f t="shared" si="0"/>
        <v>155.52</v>
      </c>
      <c r="G15" s="90">
        <f t="shared" si="1"/>
        <v>934.6751999999999</v>
      </c>
      <c r="H15" s="91">
        <v>41000</v>
      </c>
      <c r="I15" s="89">
        <f t="shared" si="2"/>
        <v>157.44</v>
      </c>
      <c r="J15" s="92">
        <f t="shared" si="3"/>
        <v>946.2144</v>
      </c>
      <c r="K15" s="91">
        <f t="shared" si="4"/>
        <v>41300</v>
      </c>
      <c r="L15" s="93">
        <f t="shared" si="5"/>
        <v>158.592</v>
      </c>
      <c r="M15" s="94">
        <f t="shared" si="6"/>
        <v>953.13792</v>
      </c>
      <c r="N15" s="95"/>
    </row>
    <row r="16" spans="1:26" s="64" customFormat="1" ht="13.5" customHeight="1">
      <c r="A16" s="63"/>
      <c r="B16" s="24" t="s">
        <v>59</v>
      </c>
      <c r="C16" s="133">
        <v>6.01</v>
      </c>
      <c r="D16" s="25">
        <v>4</v>
      </c>
      <c r="E16" s="34">
        <v>39700</v>
      </c>
      <c r="F16" s="82">
        <f t="shared" si="0"/>
        <v>158.8</v>
      </c>
      <c r="G16" s="27">
        <f t="shared" si="1"/>
        <v>954.388</v>
      </c>
      <c r="H16" s="28">
        <v>40200</v>
      </c>
      <c r="I16" s="82">
        <f t="shared" si="2"/>
        <v>160.8</v>
      </c>
      <c r="J16" s="29">
        <f t="shared" si="3"/>
        <v>966.408</v>
      </c>
      <c r="K16" s="72">
        <f t="shared" si="4"/>
        <v>40500</v>
      </c>
      <c r="L16" s="83">
        <f t="shared" si="5"/>
        <v>162</v>
      </c>
      <c r="M16" s="30">
        <f t="shared" si="6"/>
        <v>973.62</v>
      </c>
      <c r="N16" s="58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64" customFormat="1" ht="13.5" customHeight="1">
      <c r="A17" s="63"/>
      <c r="B17" s="24" t="s">
        <v>58</v>
      </c>
      <c r="C17" s="133">
        <v>6.01</v>
      </c>
      <c r="D17" s="25">
        <v>5.4</v>
      </c>
      <c r="E17" s="34">
        <v>39700</v>
      </c>
      <c r="F17" s="82">
        <f t="shared" si="0"/>
        <v>214.38</v>
      </c>
      <c r="G17" s="27">
        <f t="shared" si="1"/>
        <v>1288.4238</v>
      </c>
      <c r="H17" s="28">
        <v>40200</v>
      </c>
      <c r="I17" s="82">
        <f t="shared" si="2"/>
        <v>217.08</v>
      </c>
      <c r="J17" s="29">
        <f t="shared" si="3"/>
        <v>1304.6508000000001</v>
      </c>
      <c r="K17" s="72">
        <f t="shared" si="4"/>
        <v>40500</v>
      </c>
      <c r="L17" s="83">
        <f t="shared" si="5"/>
        <v>218.7</v>
      </c>
      <c r="M17" s="30">
        <f t="shared" si="6"/>
        <v>1314.387</v>
      </c>
      <c r="N17" s="58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98" customFormat="1" ht="12.75">
      <c r="A18" s="97"/>
      <c r="B18" s="87" t="s">
        <v>50</v>
      </c>
      <c r="C18" s="134">
        <v>12</v>
      </c>
      <c r="D18" s="116">
        <v>6.36</v>
      </c>
      <c r="E18" s="88">
        <v>39500</v>
      </c>
      <c r="F18" s="89">
        <f t="shared" si="0"/>
        <v>251.22</v>
      </c>
      <c r="G18" s="90">
        <f t="shared" si="1"/>
        <v>3014.64</v>
      </c>
      <c r="H18" s="91">
        <v>39800</v>
      </c>
      <c r="I18" s="89">
        <f t="shared" si="2"/>
        <v>253.128</v>
      </c>
      <c r="J18" s="92">
        <f t="shared" si="3"/>
        <v>3037.536</v>
      </c>
      <c r="K18" s="164">
        <f t="shared" si="4"/>
        <v>40100</v>
      </c>
      <c r="L18" s="93">
        <f t="shared" si="5"/>
        <v>255.036</v>
      </c>
      <c r="M18" s="94">
        <f t="shared" si="6"/>
        <v>3060.432</v>
      </c>
      <c r="N18" s="95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 s="98" customFormat="1" ht="14.25" customHeight="1" thickBot="1">
      <c r="A19" s="97"/>
      <c r="B19" s="87" t="s">
        <v>46</v>
      </c>
      <c r="C19" s="134">
        <v>12</v>
      </c>
      <c r="D19" s="116">
        <v>7.77</v>
      </c>
      <c r="E19" s="88">
        <v>39500</v>
      </c>
      <c r="F19" s="89">
        <f t="shared" si="0"/>
        <v>306.915</v>
      </c>
      <c r="G19" s="90">
        <f t="shared" si="1"/>
        <v>3682.98</v>
      </c>
      <c r="H19" s="91">
        <v>39800</v>
      </c>
      <c r="I19" s="89">
        <f t="shared" si="2"/>
        <v>309.246</v>
      </c>
      <c r="J19" s="92">
        <f t="shared" si="3"/>
        <v>3710.9519999999998</v>
      </c>
      <c r="K19" s="164">
        <f t="shared" si="4"/>
        <v>40100</v>
      </c>
      <c r="L19" s="93">
        <f t="shared" si="5"/>
        <v>311.577</v>
      </c>
      <c r="M19" s="94">
        <f t="shared" si="6"/>
        <v>3738.924</v>
      </c>
      <c r="N19" s="95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36" ht="17.25" customHeight="1" thickBot="1">
      <c r="A20" s="56"/>
      <c r="B20" s="189" t="s">
        <v>55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1"/>
      <c r="N20" s="58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5"/>
      <c r="AG20" s="65"/>
      <c r="AH20" s="65"/>
      <c r="AI20" s="65"/>
      <c r="AJ20" s="65"/>
    </row>
    <row r="21" spans="1:14" s="59" customFormat="1" ht="12.75">
      <c r="A21" s="57"/>
      <c r="B21" s="24" t="s">
        <v>22</v>
      </c>
      <c r="C21" s="133">
        <v>6</v>
      </c>
      <c r="D21" s="35">
        <v>0.31</v>
      </c>
      <c r="E21" s="34">
        <v>67500</v>
      </c>
      <c r="F21" s="82">
        <f aca="true" t="shared" si="7" ref="F21:F41">D21*E21/1000</f>
        <v>20.925</v>
      </c>
      <c r="G21" s="27">
        <f aca="true" t="shared" si="8" ref="G21:G41">E21*D21*C21/1000</f>
        <v>125.55</v>
      </c>
      <c r="H21" s="28">
        <v>68000</v>
      </c>
      <c r="I21" s="82">
        <f aca="true" t="shared" si="9" ref="I21:I41">(H21*D21)/1000</f>
        <v>21.08</v>
      </c>
      <c r="J21" s="29">
        <f aca="true" t="shared" si="10" ref="J21:J41">(I21*C21)</f>
        <v>126.47999999999999</v>
      </c>
      <c r="K21" s="36">
        <f>(H21+400)</f>
        <v>68400</v>
      </c>
      <c r="L21" s="83">
        <f aca="true" t="shared" si="11" ref="L21:L41">(K21*D21)/1000</f>
        <v>21.204</v>
      </c>
      <c r="M21" s="30">
        <f aca="true" t="shared" si="12" ref="M21:M41">(L21*C21)</f>
        <v>127.224</v>
      </c>
      <c r="N21" s="58"/>
    </row>
    <row r="22" spans="1:14" s="59" customFormat="1" ht="12.75">
      <c r="A22" s="57"/>
      <c r="B22" s="24" t="s">
        <v>54</v>
      </c>
      <c r="C22" s="133">
        <v>6</v>
      </c>
      <c r="D22" s="35">
        <v>0.615</v>
      </c>
      <c r="E22" s="34">
        <v>54600</v>
      </c>
      <c r="F22" s="82">
        <f>D22*E22/1000</f>
        <v>33.579</v>
      </c>
      <c r="G22" s="27">
        <f>E22*D22*C22/1000</f>
        <v>201.474</v>
      </c>
      <c r="H22" s="28">
        <v>55100</v>
      </c>
      <c r="I22" s="82">
        <f>(H22*D22)/1000</f>
        <v>33.8865</v>
      </c>
      <c r="J22" s="29">
        <f>(I22*C22)</f>
        <v>203.319</v>
      </c>
      <c r="K22" s="36">
        <f>(H22+400)</f>
        <v>55500</v>
      </c>
      <c r="L22" s="83">
        <f>(K22*D22)/1000</f>
        <v>34.1325</v>
      </c>
      <c r="M22" s="30">
        <f>(L22*C22)</f>
        <v>204.79500000000002</v>
      </c>
      <c r="N22" s="58"/>
    </row>
    <row r="23" spans="1:14" s="59" customFormat="1" ht="12.75">
      <c r="A23" s="57"/>
      <c r="B23" s="24" t="s">
        <v>53</v>
      </c>
      <c r="C23" s="133">
        <v>6</v>
      </c>
      <c r="D23" s="35">
        <v>0.848</v>
      </c>
      <c r="E23" s="34">
        <v>54300</v>
      </c>
      <c r="F23" s="82">
        <f t="shared" si="7"/>
        <v>46.0464</v>
      </c>
      <c r="G23" s="27">
        <f t="shared" si="8"/>
        <v>276.27840000000003</v>
      </c>
      <c r="H23" s="28">
        <v>54800</v>
      </c>
      <c r="I23" s="82">
        <f t="shared" si="9"/>
        <v>46.4704</v>
      </c>
      <c r="J23" s="29">
        <f t="shared" si="10"/>
        <v>278.8224</v>
      </c>
      <c r="K23" s="36">
        <f aca="true" t="shared" si="13" ref="K23:K41">(H23+400)</f>
        <v>55200</v>
      </c>
      <c r="L23" s="83">
        <f t="shared" si="11"/>
        <v>46.809599999999996</v>
      </c>
      <c r="M23" s="30">
        <f t="shared" si="12"/>
        <v>280.8576</v>
      </c>
      <c r="N23" s="58"/>
    </row>
    <row r="24" spans="1:36" s="62" customFormat="1" ht="12.75">
      <c r="A24" s="60" t="s">
        <v>8</v>
      </c>
      <c r="B24" s="31" t="s">
        <v>15</v>
      </c>
      <c r="C24" s="135">
        <v>6</v>
      </c>
      <c r="D24" s="32">
        <v>1.07</v>
      </c>
      <c r="E24" s="26">
        <v>52400</v>
      </c>
      <c r="F24" s="82">
        <f t="shared" si="7"/>
        <v>56.068</v>
      </c>
      <c r="G24" s="33">
        <f t="shared" si="8"/>
        <v>336.408</v>
      </c>
      <c r="H24" s="28">
        <v>52900</v>
      </c>
      <c r="I24" s="82">
        <f t="shared" si="9"/>
        <v>56.603</v>
      </c>
      <c r="J24" s="30">
        <f t="shared" si="10"/>
        <v>339.618</v>
      </c>
      <c r="K24" s="36">
        <f t="shared" si="13"/>
        <v>53300</v>
      </c>
      <c r="L24" s="83">
        <f t="shared" si="11"/>
        <v>57.031</v>
      </c>
      <c r="M24" s="30">
        <f t="shared" si="12"/>
        <v>342.186</v>
      </c>
      <c r="N24" s="58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65"/>
      <c r="AG24" s="65"/>
      <c r="AH24" s="65"/>
      <c r="AI24" s="65"/>
      <c r="AJ24" s="65"/>
    </row>
    <row r="25" spans="1:36" s="163" customFormat="1" ht="12.75">
      <c r="A25" s="157" t="s">
        <v>8</v>
      </c>
      <c r="B25" s="158" t="s">
        <v>57</v>
      </c>
      <c r="C25" s="159">
        <v>6</v>
      </c>
      <c r="D25" s="160">
        <v>1.7</v>
      </c>
      <c r="E25" s="117">
        <v>44500</v>
      </c>
      <c r="F25" s="89">
        <f>D25*E25/1000</f>
        <v>75.65</v>
      </c>
      <c r="G25" s="161">
        <f>E25*D25*C25/1000</f>
        <v>453.9</v>
      </c>
      <c r="H25" s="91">
        <v>45000</v>
      </c>
      <c r="I25" s="89">
        <f>(H25*D25)/1000</f>
        <v>76.5</v>
      </c>
      <c r="J25" s="94">
        <f>(I25*C25)</f>
        <v>459</v>
      </c>
      <c r="K25" s="91">
        <f>(H25+400)</f>
        <v>45400</v>
      </c>
      <c r="L25" s="93">
        <f>(K25*D25)/1000</f>
        <v>77.18</v>
      </c>
      <c r="M25" s="94">
        <f>(L25*C25)</f>
        <v>463.08000000000004</v>
      </c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</row>
    <row r="26" spans="1:36" s="64" customFormat="1" ht="12.75">
      <c r="A26" s="63" t="s">
        <v>8</v>
      </c>
      <c r="B26" s="184" t="s">
        <v>27</v>
      </c>
      <c r="C26" s="175">
        <v>6.03</v>
      </c>
      <c r="D26" s="176">
        <v>1.31</v>
      </c>
      <c r="E26" s="177">
        <v>50000</v>
      </c>
      <c r="F26" s="178">
        <f t="shared" si="7"/>
        <v>65.5</v>
      </c>
      <c r="G26" s="179">
        <f t="shared" si="8"/>
        <v>394.965</v>
      </c>
      <c r="H26" s="180">
        <v>50800</v>
      </c>
      <c r="I26" s="178">
        <f t="shared" si="9"/>
        <v>66.548</v>
      </c>
      <c r="J26" s="181">
        <f t="shared" si="10"/>
        <v>401.28444</v>
      </c>
      <c r="K26" s="182">
        <f t="shared" si="13"/>
        <v>51200</v>
      </c>
      <c r="L26" s="183">
        <f t="shared" si="11"/>
        <v>67.072</v>
      </c>
      <c r="M26" s="185">
        <f t="shared" si="12"/>
        <v>404.44416</v>
      </c>
      <c r="N26" s="58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1:36" s="64" customFormat="1" ht="12.75">
      <c r="A27" s="63" t="s">
        <v>8</v>
      </c>
      <c r="B27" s="76" t="s">
        <v>28</v>
      </c>
      <c r="C27" s="136">
        <v>6.03</v>
      </c>
      <c r="D27" s="77">
        <v>1.7</v>
      </c>
      <c r="E27" s="78">
        <v>44500</v>
      </c>
      <c r="F27" s="82">
        <f t="shared" si="7"/>
        <v>75.65</v>
      </c>
      <c r="G27" s="79">
        <f t="shared" si="8"/>
        <v>456.1695</v>
      </c>
      <c r="H27" s="28">
        <v>45000</v>
      </c>
      <c r="I27" s="82">
        <f t="shared" si="9"/>
        <v>76.5</v>
      </c>
      <c r="J27" s="80">
        <f t="shared" si="10"/>
        <v>461.295</v>
      </c>
      <c r="K27" s="36">
        <f t="shared" si="13"/>
        <v>45400</v>
      </c>
      <c r="L27" s="83">
        <f t="shared" si="11"/>
        <v>77.18</v>
      </c>
      <c r="M27" s="30">
        <f t="shared" si="12"/>
        <v>465.39540000000005</v>
      </c>
      <c r="N27" s="58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1:36" s="64" customFormat="1" ht="12.75">
      <c r="A28" s="63" t="s">
        <v>8</v>
      </c>
      <c r="B28" s="76" t="s">
        <v>16</v>
      </c>
      <c r="C28" s="136">
        <v>6.03</v>
      </c>
      <c r="D28" s="77">
        <v>1.43</v>
      </c>
      <c r="E28" s="78">
        <v>50000</v>
      </c>
      <c r="F28" s="82">
        <f t="shared" si="7"/>
        <v>71.5</v>
      </c>
      <c r="G28" s="79">
        <f t="shared" si="8"/>
        <v>431.145</v>
      </c>
      <c r="H28" s="28">
        <v>50800</v>
      </c>
      <c r="I28" s="82">
        <f t="shared" si="9"/>
        <v>72.644</v>
      </c>
      <c r="J28" s="80">
        <f t="shared" si="10"/>
        <v>438.04332000000005</v>
      </c>
      <c r="K28" s="36">
        <f t="shared" si="13"/>
        <v>51200</v>
      </c>
      <c r="L28" s="83">
        <f t="shared" si="11"/>
        <v>73.216</v>
      </c>
      <c r="M28" s="30">
        <f t="shared" si="12"/>
        <v>441.49248</v>
      </c>
      <c r="N28" s="58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</row>
    <row r="29" spans="1:36" ht="12.75">
      <c r="A29" s="56"/>
      <c r="B29" s="37" t="s">
        <v>9</v>
      </c>
      <c r="C29" s="137">
        <v>6.01</v>
      </c>
      <c r="D29" s="38">
        <v>1.78</v>
      </c>
      <c r="E29" s="41">
        <v>50700</v>
      </c>
      <c r="F29" s="82">
        <f t="shared" si="7"/>
        <v>90.246</v>
      </c>
      <c r="G29" s="39">
        <f t="shared" si="8"/>
        <v>542.37846</v>
      </c>
      <c r="H29" s="28">
        <v>51300</v>
      </c>
      <c r="I29" s="82">
        <f t="shared" si="9"/>
        <v>91.314</v>
      </c>
      <c r="J29" s="40">
        <f t="shared" si="10"/>
        <v>548.7971399999999</v>
      </c>
      <c r="K29" s="36">
        <f t="shared" si="13"/>
        <v>51700</v>
      </c>
      <c r="L29" s="83">
        <f t="shared" si="11"/>
        <v>92.026</v>
      </c>
      <c r="M29" s="30">
        <f t="shared" si="12"/>
        <v>553.0762599999999</v>
      </c>
      <c r="N29" s="58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5"/>
      <c r="AG29" s="65"/>
      <c r="AH29" s="65"/>
      <c r="AI29" s="65"/>
      <c r="AJ29" s="65"/>
    </row>
    <row r="30" spans="1:14" s="59" customFormat="1" ht="12.75">
      <c r="A30" s="57"/>
      <c r="B30" s="24" t="s">
        <v>29</v>
      </c>
      <c r="C30" s="133">
        <v>6.03</v>
      </c>
      <c r="D30" s="25">
        <v>2.33</v>
      </c>
      <c r="E30" s="34">
        <v>44500</v>
      </c>
      <c r="F30" s="82">
        <f t="shared" si="7"/>
        <v>103.685</v>
      </c>
      <c r="G30" s="27">
        <f t="shared" si="8"/>
        <v>625.22055</v>
      </c>
      <c r="H30" s="28">
        <v>45000</v>
      </c>
      <c r="I30" s="82">
        <f t="shared" si="9"/>
        <v>104.85</v>
      </c>
      <c r="J30" s="29">
        <f t="shared" si="10"/>
        <v>632.2455</v>
      </c>
      <c r="K30" s="36">
        <f t="shared" si="13"/>
        <v>45400</v>
      </c>
      <c r="L30" s="83">
        <f t="shared" si="11"/>
        <v>105.782</v>
      </c>
      <c r="M30" s="30">
        <f t="shared" si="12"/>
        <v>637.86546</v>
      </c>
      <c r="N30" s="58"/>
    </row>
    <row r="31" spans="1:23" s="62" customFormat="1" ht="12.75">
      <c r="A31" s="60"/>
      <c r="B31" s="31" t="s">
        <v>10</v>
      </c>
      <c r="C31" s="135">
        <v>6.01</v>
      </c>
      <c r="D31" s="42">
        <v>1.665</v>
      </c>
      <c r="E31" s="26">
        <v>50000</v>
      </c>
      <c r="F31" s="82">
        <f t="shared" si="7"/>
        <v>83.25</v>
      </c>
      <c r="G31" s="33">
        <f t="shared" si="8"/>
        <v>500.3325</v>
      </c>
      <c r="H31" s="28">
        <v>50800</v>
      </c>
      <c r="I31" s="82">
        <f t="shared" si="9"/>
        <v>84.582</v>
      </c>
      <c r="J31" s="30">
        <f t="shared" si="10"/>
        <v>508.33781999999997</v>
      </c>
      <c r="K31" s="36">
        <f t="shared" si="13"/>
        <v>51200</v>
      </c>
      <c r="L31" s="83">
        <f t="shared" si="11"/>
        <v>85.248</v>
      </c>
      <c r="M31" s="30">
        <f t="shared" si="12"/>
        <v>512.34048</v>
      </c>
      <c r="N31" s="58"/>
      <c r="O31" s="59"/>
      <c r="P31" s="59"/>
      <c r="Q31" s="59"/>
      <c r="R31" s="59"/>
      <c r="S31" s="59"/>
      <c r="T31" s="59"/>
      <c r="U31" s="59"/>
      <c r="V31" s="59"/>
      <c r="W31" s="59"/>
    </row>
    <row r="32" spans="1:23" s="62" customFormat="1" ht="12.75">
      <c r="A32" s="60"/>
      <c r="B32" s="31" t="s">
        <v>30</v>
      </c>
      <c r="C32" s="135">
        <v>6.02</v>
      </c>
      <c r="D32" s="86">
        <v>2.96</v>
      </c>
      <c r="E32" s="26">
        <v>44500</v>
      </c>
      <c r="F32" s="82">
        <f t="shared" si="7"/>
        <v>131.72</v>
      </c>
      <c r="G32" s="33">
        <f t="shared" si="8"/>
        <v>792.9543999999999</v>
      </c>
      <c r="H32" s="28">
        <v>45000</v>
      </c>
      <c r="I32" s="82">
        <f t="shared" si="9"/>
        <v>133.2</v>
      </c>
      <c r="J32" s="30">
        <f t="shared" si="10"/>
        <v>801.8639999999999</v>
      </c>
      <c r="K32" s="36">
        <f t="shared" si="13"/>
        <v>45400</v>
      </c>
      <c r="L32" s="83">
        <f t="shared" si="11"/>
        <v>134.384</v>
      </c>
      <c r="M32" s="30">
        <f t="shared" si="12"/>
        <v>808.9916799999999</v>
      </c>
      <c r="N32" s="58"/>
      <c r="O32" s="59"/>
      <c r="P32" s="59"/>
      <c r="Q32" s="59"/>
      <c r="R32" s="59"/>
      <c r="S32" s="59"/>
      <c r="T32" s="59"/>
      <c r="U32" s="59"/>
      <c r="V32" s="59"/>
      <c r="W32" s="59"/>
    </row>
    <row r="33" spans="1:23" s="62" customFormat="1" ht="12.75">
      <c r="A33" s="60"/>
      <c r="B33" s="31" t="s">
        <v>23</v>
      </c>
      <c r="C33" s="135">
        <v>6.01</v>
      </c>
      <c r="D33" s="131" t="s">
        <v>24</v>
      </c>
      <c r="E33" s="26">
        <v>44900</v>
      </c>
      <c r="F33" s="82">
        <f t="shared" si="7"/>
        <v>132.904</v>
      </c>
      <c r="G33" s="33">
        <f t="shared" si="8"/>
        <v>798.7530399999999</v>
      </c>
      <c r="H33" s="28">
        <v>45500</v>
      </c>
      <c r="I33" s="82">
        <f t="shared" si="9"/>
        <v>134.68</v>
      </c>
      <c r="J33" s="30">
        <f t="shared" si="10"/>
        <v>809.4268</v>
      </c>
      <c r="K33" s="36">
        <f t="shared" si="13"/>
        <v>45900</v>
      </c>
      <c r="L33" s="83">
        <f t="shared" si="11"/>
        <v>135.864</v>
      </c>
      <c r="M33" s="30">
        <f t="shared" si="12"/>
        <v>816.54264</v>
      </c>
      <c r="N33" s="58"/>
      <c r="O33" s="59"/>
      <c r="P33" s="59"/>
      <c r="Q33" s="59"/>
      <c r="R33" s="59"/>
      <c r="S33" s="59"/>
      <c r="T33" s="59"/>
      <c r="U33" s="59"/>
      <c r="V33" s="59"/>
      <c r="W33" s="59"/>
    </row>
    <row r="34" spans="1:14" s="62" customFormat="1" ht="12.75">
      <c r="A34" s="60"/>
      <c r="B34" s="31" t="s">
        <v>14</v>
      </c>
      <c r="C34" s="135">
        <v>6.01</v>
      </c>
      <c r="D34" s="32">
        <v>3.59</v>
      </c>
      <c r="E34" s="26">
        <v>44500</v>
      </c>
      <c r="F34" s="82">
        <f t="shared" si="7"/>
        <v>159.755</v>
      </c>
      <c r="G34" s="33">
        <f t="shared" si="8"/>
        <v>960.1275499999999</v>
      </c>
      <c r="H34" s="28">
        <v>45000</v>
      </c>
      <c r="I34" s="82">
        <f t="shared" si="9"/>
        <v>161.55</v>
      </c>
      <c r="J34" s="30">
        <f t="shared" si="10"/>
        <v>970.9155000000001</v>
      </c>
      <c r="K34" s="36">
        <f t="shared" si="13"/>
        <v>45400</v>
      </c>
      <c r="L34" s="83">
        <f t="shared" si="11"/>
        <v>162.986</v>
      </c>
      <c r="M34" s="30">
        <f t="shared" si="12"/>
        <v>979.54586</v>
      </c>
      <c r="N34" s="61"/>
    </row>
    <row r="35" spans="1:14" s="163" customFormat="1" ht="12.75">
      <c r="A35" s="157"/>
      <c r="B35" s="158" t="s">
        <v>38</v>
      </c>
      <c r="C35" s="159">
        <v>6</v>
      </c>
      <c r="D35" s="160">
        <v>3.59</v>
      </c>
      <c r="E35" s="117">
        <v>39500</v>
      </c>
      <c r="F35" s="89">
        <f>D35*E35/1000</f>
        <v>141.805</v>
      </c>
      <c r="G35" s="161">
        <f>E35*D35*C35/1000</f>
        <v>850.83</v>
      </c>
      <c r="H35" s="91">
        <v>39900</v>
      </c>
      <c r="I35" s="89">
        <f>(H35*D35)/1000</f>
        <v>143.241</v>
      </c>
      <c r="J35" s="94">
        <f>(I35*C35)</f>
        <v>859.4460000000001</v>
      </c>
      <c r="K35" s="91">
        <f t="shared" si="13"/>
        <v>40300</v>
      </c>
      <c r="L35" s="93">
        <f>(K35*D35)/1000</f>
        <v>144.677</v>
      </c>
      <c r="M35" s="94">
        <f>(L35*C35)</f>
        <v>868.0619999999999</v>
      </c>
      <c r="N35" s="162"/>
    </row>
    <row r="36" spans="1:14" s="62" customFormat="1" ht="12.75">
      <c r="A36" s="60"/>
      <c r="B36" s="31" t="s">
        <v>32</v>
      </c>
      <c r="C36" s="135">
        <v>6</v>
      </c>
      <c r="D36" s="32">
        <v>3.59</v>
      </c>
      <c r="E36" s="26">
        <v>44500</v>
      </c>
      <c r="F36" s="82">
        <f>D36*E36/1000</f>
        <v>159.755</v>
      </c>
      <c r="G36" s="33">
        <f>E36*D36*C36/1000</f>
        <v>958.53</v>
      </c>
      <c r="H36" s="28">
        <v>45000</v>
      </c>
      <c r="I36" s="82">
        <f>(H36*D36)/1000</f>
        <v>161.55</v>
      </c>
      <c r="J36" s="30">
        <f>(I36*C36)</f>
        <v>969.3000000000001</v>
      </c>
      <c r="K36" s="36">
        <f t="shared" si="13"/>
        <v>45400</v>
      </c>
      <c r="L36" s="83">
        <f>(K36*D36)/1000</f>
        <v>162.986</v>
      </c>
      <c r="M36" s="30">
        <f>(L36*C36)</f>
        <v>977.9159999999999</v>
      </c>
      <c r="N36" s="61"/>
    </row>
    <row r="37" spans="1:14" s="62" customFormat="1" ht="12.75">
      <c r="A37" s="60"/>
      <c r="B37" s="31" t="s">
        <v>47</v>
      </c>
      <c r="C37" s="135">
        <v>6</v>
      </c>
      <c r="D37" s="32">
        <v>6</v>
      </c>
      <c r="E37" s="26">
        <v>41900</v>
      </c>
      <c r="F37" s="82">
        <f>D37*E37/1000</f>
        <v>251.4</v>
      </c>
      <c r="G37" s="33">
        <f>E37*D37*C37/1000</f>
        <v>1508.4</v>
      </c>
      <c r="H37" s="28">
        <v>42400</v>
      </c>
      <c r="I37" s="82">
        <f>(H37*D37)/1000</f>
        <v>254.4</v>
      </c>
      <c r="J37" s="30">
        <f>(I37*C37)</f>
        <v>1526.4</v>
      </c>
      <c r="K37" s="36">
        <f t="shared" si="13"/>
        <v>42800</v>
      </c>
      <c r="L37" s="83">
        <f>(K37*D37)/1000</f>
        <v>256.8</v>
      </c>
      <c r="M37" s="30">
        <f>(L37*C37)</f>
        <v>1540.8000000000002</v>
      </c>
      <c r="N37" s="61"/>
    </row>
    <row r="38" spans="1:14" s="163" customFormat="1" ht="12.75">
      <c r="A38" s="157"/>
      <c r="B38" s="158" t="s">
        <v>39</v>
      </c>
      <c r="C38" s="159">
        <v>12</v>
      </c>
      <c r="D38" s="160">
        <v>7.13</v>
      </c>
      <c r="E38" s="117">
        <v>39500</v>
      </c>
      <c r="F38" s="89">
        <f>D38*E38/1000</f>
        <v>281.635</v>
      </c>
      <c r="G38" s="161">
        <f>E38*D38*C38/1000</f>
        <v>3379.62</v>
      </c>
      <c r="H38" s="91">
        <v>39900</v>
      </c>
      <c r="I38" s="89">
        <f>(H38*D38)/1000</f>
        <v>284.487</v>
      </c>
      <c r="J38" s="94">
        <f>(I38*C38)</f>
        <v>3413.844</v>
      </c>
      <c r="K38" s="91">
        <f t="shared" si="13"/>
        <v>40300</v>
      </c>
      <c r="L38" s="93">
        <f>(K38*D38)/1000</f>
        <v>287.339</v>
      </c>
      <c r="M38" s="94">
        <f>(L38*C38)</f>
        <v>3448.068</v>
      </c>
      <c r="N38" s="162"/>
    </row>
    <row r="39" spans="1:14" s="62" customFormat="1" ht="12.75">
      <c r="A39" s="60"/>
      <c r="B39" s="31" t="s">
        <v>17</v>
      </c>
      <c r="C39" s="135">
        <v>6.03</v>
      </c>
      <c r="D39" s="32">
        <v>4.53</v>
      </c>
      <c r="E39" s="26">
        <v>46000</v>
      </c>
      <c r="F39" s="82">
        <f t="shared" si="7"/>
        <v>208.38</v>
      </c>
      <c r="G39" s="33">
        <f t="shared" si="8"/>
        <v>1256.5314</v>
      </c>
      <c r="H39" s="28">
        <v>46500</v>
      </c>
      <c r="I39" s="82">
        <f t="shared" si="9"/>
        <v>210.645</v>
      </c>
      <c r="J39" s="30">
        <f t="shared" si="10"/>
        <v>1270.18935</v>
      </c>
      <c r="K39" s="36">
        <f t="shared" si="13"/>
        <v>46900</v>
      </c>
      <c r="L39" s="83">
        <f t="shared" si="11"/>
        <v>212.457</v>
      </c>
      <c r="M39" s="30">
        <f t="shared" si="12"/>
        <v>1281.11571</v>
      </c>
      <c r="N39" s="61"/>
    </row>
    <row r="40" spans="1:14" s="62" customFormat="1" ht="12.75">
      <c r="A40" s="60"/>
      <c r="B40" s="31" t="s">
        <v>48</v>
      </c>
      <c r="C40" s="135">
        <v>6</v>
      </c>
      <c r="D40" s="32">
        <v>7.57</v>
      </c>
      <c r="E40" s="26">
        <v>41900</v>
      </c>
      <c r="F40" s="82">
        <f>D40*E40/1000</f>
        <v>317.183</v>
      </c>
      <c r="G40" s="33">
        <f>E40*D40*C40/1000</f>
        <v>1903.098</v>
      </c>
      <c r="H40" s="28">
        <v>42400</v>
      </c>
      <c r="I40" s="82">
        <f>(H40*D40)/1000</f>
        <v>320.968</v>
      </c>
      <c r="J40" s="30">
        <f>(I40*C40)</f>
        <v>1925.808</v>
      </c>
      <c r="K40" s="36">
        <f t="shared" si="13"/>
        <v>42800</v>
      </c>
      <c r="L40" s="83">
        <f>(K40*D40)/1000</f>
        <v>323.996</v>
      </c>
      <c r="M40" s="30">
        <f>(L40*C40)</f>
        <v>1943.9759999999999</v>
      </c>
      <c r="N40" s="61"/>
    </row>
    <row r="41" spans="1:14" s="163" customFormat="1" ht="12.75">
      <c r="A41" s="157"/>
      <c r="B41" s="158" t="s">
        <v>49</v>
      </c>
      <c r="C41" s="159">
        <v>12</v>
      </c>
      <c r="D41" s="160">
        <v>9.02</v>
      </c>
      <c r="E41" s="117">
        <v>41100</v>
      </c>
      <c r="F41" s="89">
        <f t="shared" si="7"/>
        <v>370.722</v>
      </c>
      <c r="G41" s="161">
        <f t="shared" si="8"/>
        <v>4448.664</v>
      </c>
      <c r="H41" s="91">
        <v>41500</v>
      </c>
      <c r="I41" s="89">
        <f t="shared" si="9"/>
        <v>374.33</v>
      </c>
      <c r="J41" s="94">
        <f t="shared" si="10"/>
        <v>4491.96</v>
      </c>
      <c r="K41" s="91">
        <f t="shared" si="13"/>
        <v>41900</v>
      </c>
      <c r="L41" s="93">
        <f t="shared" si="11"/>
        <v>377.938</v>
      </c>
      <c r="M41" s="94">
        <f t="shared" si="12"/>
        <v>4535.255999999999</v>
      </c>
      <c r="N41" s="162"/>
    </row>
    <row r="42" spans="1:31" ht="0.75" customHeight="1" thickBot="1">
      <c r="A42" s="56"/>
      <c r="B42" s="43"/>
      <c r="C42" s="11"/>
      <c r="D42" s="44"/>
      <c r="E42" s="11"/>
      <c r="F42" s="11"/>
      <c r="G42" s="11"/>
      <c r="H42" s="45"/>
      <c r="I42" s="11"/>
      <c r="J42" s="46"/>
      <c r="K42" s="47"/>
      <c r="L42" s="47"/>
      <c r="M42" s="48"/>
      <c r="N42" s="58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  <row r="43" spans="1:31" ht="30" customHeight="1" thickBot="1">
      <c r="A43" s="56"/>
      <c r="B43" s="194" t="s">
        <v>56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6"/>
      <c r="N43" s="58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1:31" ht="15.75" customHeight="1">
      <c r="A44" s="55"/>
      <c r="B44" s="192" t="s">
        <v>2</v>
      </c>
      <c r="C44" s="202" t="s">
        <v>3</v>
      </c>
      <c r="D44" s="200" t="s">
        <v>4</v>
      </c>
      <c r="E44" s="204" t="s">
        <v>45</v>
      </c>
      <c r="F44" s="205"/>
      <c r="G44" s="206"/>
      <c r="H44" s="186" t="s">
        <v>35</v>
      </c>
      <c r="I44" s="187"/>
      <c r="J44" s="188"/>
      <c r="K44" s="186" t="s">
        <v>20</v>
      </c>
      <c r="L44" s="187"/>
      <c r="M44" s="188"/>
      <c r="N44" s="58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</row>
    <row r="45" spans="1:31" ht="12.75" customHeight="1" thickBot="1">
      <c r="A45" s="56"/>
      <c r="B45" s="193"/>
      <c r="C45" s="203"/>
      <c r="D45" s="201"/>
      <c r="E45" s="103" t="s">
        <v>5</v>
      </c>
      <c r="F45" s="104" t="s">
        <v>6</v>
      </c>
      <c r="G45" s="105" t="s">
        <v>7</v>
      </c>
      <c r="H45" s="106" t="s">
        <v>5</v>
      </c>
      <c r="I45" s="107" t="s">
        <v>6</v>
      </c>
      <c r="J45" s="108" t="s">
        <v>7</v>
      </c>
      <c r="K45" s="106" t="s">
        <v>5</v>
      </c>
      <c r="L45" s="107" t="s">
        <v>6</v>
      </c>
      <c r="M45" s="108" t="s">
        <v>7</v>
      </c>
      <c r="N45" s="73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1:14" s="96" customFormat="1" ht="12" customHeight="1">
      <c r="A46" s="165"/>
      <c r="B46" s="166" t="s">
        <v>51</v>
      </c>
      <c r="C46" s="167">
        <v>6.04</v>
      </c>
      <c r="D46" s="168">
        <v>1.19</v>
      </c>
      <c r="E46" s="169">
        <v>45300</v>
      </c>
      <c r="F46" s="170">
        <f aca="true" t="shared" si="14" ref="F46:F56">D46*E46/1000</f>
        <v>53.907</v>
      </c>
      <c r="G46" s="171">
        <f aca="true" t="shared" si="15" ref="G46:G56">E46*D46*C46/1000</f>
        <v>325.59828000000005</v>
      </c>
      <c r="H46" s="172">
        <v>45600</v>
      </c>
      <c r="I46" s="173">
        <f aca="true" t="shared" si="16" ref="I46:I56">(H46*D46)/1000</f>
        <v>54.264</v>
      </c>
      <c r="J46" s="174">
        <f aca="true" t="shared" si="17" ref="J46:J56">(I46*C46)</f>
        <v>327.75456</v>
      </c>
      <c r="K46" s="172">
        <f aca="true" t="shared" si="18" ref="K46:K51">(H46+400)</f>
        <v>46000</v>
      </c>
      <c r="L46" s="173">
        <f aca="true" t="shared" si="19" ref="L46:L56">(K46*D46)/1000</f>
        <v>54.74</v>
      </c>
      <c r="M46" s="174">
        <f aca="true" t="shared" si="20" ref="M46:M56">(L46*C46)</f>
        <v>330.62960000000004</v>
      </c>
      <c r="N46" s="95"/>
    </row>
    <row r="47" spans="1:14" s="59" customFormat="1" ht="12" customHeight="1">
      <c r="A47" s="57"/>
      <c r="B47" s="24" t="s">
        <v>25</v>
      </c>
      <c r="C47" s="138">
        <v>6.03</v>
      </c>
      <c r="D47" s="25">
        <v>2.09</v>
      </c>
      <c r="E47" s="49">
        <v>44000</v>
      </c>
      <c r="F47" s="84">
        <f t="shared" si="14"/>
        <v>91.96</v>
      </c>
      <c r="G47" s="50">
        <f t="shared" si="15"/>
        <v>554.5188</v>
      </c>
      <c r="H47" s="28">
        <v>45100</v>
      </c>
      <c r="I47" s="85">
        <f t="shared" si="16"/>
        <v>94.259</v>
      </c>
      <c r="J47" s="51">
        <f t="shared" si="17"/>
        <v>568.3817700000001</v>
      </c>
      <c r="K47" s="28">
        <f t="shared" si="18"/>
        <v>45500</v>
      </c>
      <c r="L47" s="85">
        <f t="shared" si="19"/>
        <v>95.095</v>
      </c>
      <c r="M47" s="51">
        <f t="shared" si="20"/>
        <v>573.42285</v>
      </c>
      <c r="N47" s="58"/>
    </row>
    <row r="48" spans="1:14" s="59" customFormat="1" ht="12" customHeight="1">
      <c r="A48" s="57"/>
      <c r="B48" s="24" t="s">
        <v>40</v>
      </c>
      <c r="C48" s="138">
        <v>6.04</v>
      </c>
      <c r="D48" s="25">
        <v>1.85</v>
      </c>
      <c r="E48" s="49">
        <v>43000</v>
      </c>
      <c r="F48" s="84">
        <f>D48*E48/1000</f>
        <v>79.55</v>
      </c>
      <c r="G48" s="50">
        <f>E48*D48*C48/1000</f>
        <v>480.482</v>
      </c>
      <c r="H48" s="28">
        <v>43500</v>
      </c>
      <c r="I48" s="85">
        <f>(H48*D48)/1000</f>
        <v>80.475</v>
      </c>
      <c r="J48" s="51">
        <f>(I48*C48)</f>
        <v>486.06899999999996</v>
      </c>
      <c r="K48" s="28">
        <f t="shared" si="18"/>
        <v>43900</v>
      </c>
      <c r="L48" s="85">
        <f>(K48*D48)/1000</f>
        <v>81.215</v>
      </c>
      <c r="M48" s="51">
        <f t="shared" si="20"/>
        <v>490.53860000000003</v>
      </c>
      <c r="N48" s="58"/>
    </row>
    <row r="49" spans="1:14" s="59" customFormat="1" ht="12" customHeight="1">
      <c r="A49" s="57"/>
      <c r="B49" s="24" t="s">
        <v>41</v>
      </c>
      <c r="C49" s="138">
        <v>6.01</v>
      </c>
      <c r="D49" s="25">
        <v>3.96</v>
      </c>
      <c r="E49" s="49">
        <v>42500</v>
      </c>
      <c r="F49" s="84">
        <f>D49*E49/1000</f>
        <v>168.3</v>
      </c>
      <c r="G49" s="50">
        <f>E49*D49*C49/1000</f>
        <v>1011.483</v>
      </c>
      <c r="H49" s="28">
        <v>43000</v>
      </c>
      <c r="I49" s="85">
        <f>(H49*D49)/1000</f>
        <v>170.28</v>
      </c>
      <c r="J49" s="51">
        <f>(I49*C49)</f>
        <v>1023.3828</v>
      </c>
      <c r="K49" s="28">
        <f t="shared" si="18"/>
        <v>43400</v>
      </c>
      <c r="L49" s="85">
        <f>(K49*D49)/1000</f>
        <v>171.864</v>
      </c>
      <c r="M49" s="51">
        <f t="shared" si="20"/>
        <v>1032.90264</v>
      </c>
      <c r="N49" s="58"/>
    </row>
    <row r="50" spans="1:14" s="59" customFormat="1" ht="12" customHeight="1">
      <c r="A50" s="57"/>
      <c r="B50" s="24" t="s">
        <v>18</v>
      </c>
      <c r="C50" s="138">
        <v>6.03</v>
      </c>
      <c r="D50" s="25">
        <v>4.84</v>
      </c>
      <c r="E50" s="49">
        <v>42300</v>
      </c>
      <c r="F50" s="84">
        <f t="shared" si="14"/>
        <v>204.732</v>
      </c>
      <c r="G50" s="50">
        <f t="shared" si="15"/>
        <v>1234.53396</v>
      </c>
      <c r="H50" s="28">
        <v>42800</v>
      </c>
      <c r="I50" s="85">
        <f t="shared" si="16"/>
        <v>207.152</v>
      </c>
      <c r="J50" s="51">
        <f t="shared" si="17"/>
        <v>1249.12656</v>
      </c>
      <c r="K50" s="28">
        <f t="shared" si="18"/>
        <v>43200</v>
      </c>
      <c r="L50" s="85">
        <f t="shared" si="19"/>
        <v>209.088</v>
      </c>
      <c r="M50" s="51">
        <f t="shared" si="20"/>
        <v>1260.80064</v>
      </c>
      <c r="N50" s="58"/>
    </row>
    <row r="51" spans="1:25" ht="13.5" customHeight="1" thickBot="1">
      <c r="A51" s="56"/>
      <c r="B51" s="37" t="s">
        <v>26</v>
      </c>
      <c r="C51" s="139">
        <v>6.05</v>
      </c>
      <c r="D51" s="38">
        <v>5.99</v>
      </c>
      <c r="E51" s="49">
        <v>42000</v>
      </c>
      <c r="F51" s="84">
        <f t="shared" si="14"/>
        <v>251.58</v>
      </c>
      <c r="G51" s="52">
        <f t="shared" si="15"/>
        <v>1522.059</v>
      </c>
      <c r="H51" s="28">
        <v>42500</v>
      </c>
      <c r="I51" s="85">
        <f t="shared" si="16"/>
        <v>254.575</v>
      </c>
      <c r="J51" s="125">
        <f t="shared" si="17"/>
        <v>1540.1787499999998</v>
      </c>
      <c r="K51" s="28">
        <f t="shared" si="18"/>
        <v>42900</v>
      </c>
      <c r="L51" s="85">
        <f t="shared" si="19"/>
        <v>256.971</v>
      </c>
      <c r="M51" s="51">
        <f t="shared" si="20"/>
        <v>1554.67455</v>
      </c>
      <c r="N51" s="58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1:25" ht="13.5" customHeight="1">
      <c r="A52" s="56"/>
      <c r="B52" s="111" t="s">
        <v>13</v>
      </c>
      <c r="C52" s="140">
        <v>12.01</v>
      </c>
      <c r="D52" s="112">
        <v>0.629</v>
      </c>
      <c r="E52" s="114">
        <v>37000</v>
      </c>
      <c r="F52" s="110">
        <f t="shared" si="14"/>
        <v>23.273</v>
      </c>
      <c r="G52" s="115">
        <f t="shared" si="15"/>
        <v>279.50872999999996</v>
      </c>
      <c r="H52" s="109">
        <v>38000</v>
      </c>
      <c r="I52" s="110">
        <f t="shared" si="16"/>
        <v>23.902</v>
      </c>
      <c r="J52" s="126">
        <f t="shared" si="17"/>
        <v>287.06302</v>
      </c>
      <c r="K52" s="109">
        <f>(H52+500)</f>
        <v>38500</v>
      </c>
      <c r="L52" s="110">
        <f t="shared" si="19"/>
        <v>24.2165</v>
      </c>
      <c r="M52" s="113">
        <f t="shared" si="20"/>
        <v>290.840165</v>
      </c>
      <c r="N52" s="58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1:25" ht="13.5" customHeight="1">
      <c r="A53" s="56"/>
      <c r="B53" s="37" t="s">
        <v>19</v>
      </c>
      <c r="C53" s="139">
        <v>12.01</v>
      </c>
      <c r="D53" s="38">
        <v>0.914</v>
      </c>
      <c r="E53" s="122">
        <v>35200</v>
      </c>
      <c r="F53" s="85">
        <f>D53*E53/1000</f>
        <v>32.1728</v>
      </c>
      <c r="G53" s="123">
        <f>E53*D53*C53/1000</f>
        <v>386.39532800000006</v>
      </c>
      <c r="H53" s="28">
        <v>36200</v>
      </c>
      <c r="I53" s="85">
        <f>(H53*D53)/1000</f>
        <v>33.086800000000004</v>
      </c>
      <c r="J53" s="127">
        <f>(I53*C53)</f>
        <v>397.372468</v>
      </c>
      <c r="K53" s="28">
        <f>(H53+500)</f>
        <v>36700</v>
      </c>
      <c r="L53" s="85">
        <f>(K53*D53)/1000</f>
        <v>33.543800000000005</v>
      </c>
      <c r="M53" s="124">
        <f t="shared" si="20"/>
        <v>402.86103800000006</v>
      </c>
      <c r="N53" s="58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25" ht="13.5" customHeight="1" thickBot="1">
      <c r="A54" s="56"/>
      <c r="B54" s="132" t="s">
        <v>42</v>
      </c>
      <c r="C54" s="141">
        <v>12.03</v>
      </c>
      <c r="D54" s="100">
        <v>1.21</v>
      </c>
      <c r="E54" s="118">
        <v>34600</v>
      </c>
      <c r="F54" s="102">
        <f t="shared" si="14"/>
        <v>41.866</v>
      </c>
      <c r="G54" s="119">
        <f t="shared" si="15"/>
        <v>503.64797999999996</v>
      </c>
      <c r="H54" s="101">
        <v>37800</v>
      </c>
      <c r="I54" s="102">
        <f t="shared" si="16"/>
        <v>45.738</v>
      </c>
      <c r="J54" s="128">
        <f t="shared" si="17"/>
        <v>550.2281399999999</v>
      </c>
      <c r="K54" s="101">
        <f>(H54+500)</f>
        <v>38300</v>
      </c>
      <c r="L54" s="102">
        <f t="shared" si="19"/>
        <v>46.343</v>
      </c>
      <c r="M54" s="120">
        <f t="shared" si="20"/>
        <v>557.50629</v>
      </c>
      <c r="N54" s="58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</row>
    <row r="55" spans="1:25" ht="15" customHeight="1">
      <c r="A55" s="56"/>
      <c r="B55" s="111" t="s">
        <v>43</v>
      </c>
      <c r="C55" s="140">
        <v>6.05</v>
      </c>
      <c r="D55" s="112">
        <v>0.63</v>
      </c>
      <c r="E55" s="114">
        <v>50000</v>
      </c>
      <c r="F55" s="110">
        <f t="shared" si="14"/>
        <v>31.5</v>
      </c>
      <c r="G55" s="115">
        <f t="shared" si="15"/>
        <v>190.575</v>
      </c>
      <c r="H55" s="109">
        <v>50500</v>
      </c>
      <c r="I55" s="110">
        <f t="shared" si="16"/>
        <v>31.815</v>
      </c>
      <c r="J55" s="126">
        <f t="shared" si="17"/>
        <v>192.48075</v>
      </c>
      <c r="K55" s="109">
        <f>(H55+500)</f>
        <v>51000</v>
      </c>
      <c r="L55" s="110">
        <f t="shared" si="19"/>
        <v>32.13</v>
      </c>
      <c r="M55" s="113">
        <f t="shared" si="20"/>
        <v>194.3865</v>
      </c>
      <c r="N55" s="58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 s="11" customFormat="1" ht="15" customHeight="1" thickBot="1">
      <c r="A56" s="121"/>
      <c r="B56" s="132" t="s">
        <v>21</v>
      </c>
      <c r="C56" s="141">
        <v>6.05</v>
      </c>
      <c r="D56" s="100">
        <v>1.26</v>
      </c>
      <c r="E56" s="118">
        <v>50000</v>
      </c>
      <c r="F56" s="102">
        <f t="shared" si="14"/>
        <v>63</v>
      </c>
      <c r="G56" s="119">
        <f t="shared" si="15"/>
        <v>381.15</v>
      </c>
      <c r="H56" s="101">
        <v>50500</v>
      </c>
      <c r="I56" s="102">
        <f t="shared" si="16"/>
        <v>63.63</v>
      </c>
      <c r="J56" s="128">
        <f t="shared" si="17"/>
        <v>384.9615</v>
      </c>
      <c r="K56" s="101">
        <f>(H56+500)</f>
        <v>51000</v>
      </c>
      <c r="L56" s="102">
        <f t="shared" si="19"/>
        <v>64.26</v>
      </c>
      <c r="M56" s="120">
        <f t="shared" si="20"/>
        <v>388.773</v>
      </c>
      <c r="N56" s="12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</row>
    <row r="57" spans="1:25" s="11" customFormat="1" ht="22.5" customHeight="1">
      <c r="A57" s="121"/>
      <c r="B57" s="142"/>
      <c r="C57" s="142"/>
      <c r="D57" s="38"/>
      <c r="E57" s="143"/>
      <c r="F57" s="84"/>
      <c r="G57" s="144"/>
      <c r="H57" s="145"/>
      <c r="I57" s="84"/>
      <c r="J57" s="146"/>
      <c r="K57" s="145"/>
      <c r="L57" s="84"/>
      <c r="M57" s="73"/>
      <c r="N57" s="12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</row>
    <row r="58" spans="1:25" s="11" customFormat="1" ht="15.75" customHeight="1">
      <c r="A58" s="121"/>
      <c r="B58" s="155" t="s">
        <v>44</v>
      </c>
      <c r="C58" s="147"/>
      <c r="D58" s="148"/>
      <c r="E58" s="149"/>
      <c r="F58" s="150"/>
      <c r="G58" s="151"/>
      <c r="H58" s="152"/>
      <c r="I58" s="150"/>
      <c r="J58" s="153"/>
      <c r="K58" s="152"/>
      <c r="L58" s="150"/>
      <c r="M58" s="154"/>
      <c r="N58" s="12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</row>
    <row r="59" spans="1:13" s="10" customFormat="1" ht="12" customHeight="1">
      <c r="A59" s="99"/>
      <c r="B59" s="156" t="s">
        <v>36</v>
      </c>
      <c r="C59" s="7"/>
      <c r="D59" s="8"/>
      <c r="E59" s="16"/>
      <c r="F59" s="16"/>
      <c r="G59" s="16"/>
      <c r="H59" s="17"/>
      <c r="I59" s="7"/>
      <c r="J59" s="9"/>
      <c r="K59" s="7"/>
      <c r="L59" s="7"/>
      <c r="M59" s="7"/>
    </row>
    <row r="60" spans="1:13" s="10" customFormat="1" ht="15" customHeight="1">
      <c r="A60" s="99"/>
      <c r="B60" s="2"/>
      <c r="C60" s="3"/>
      <c r="D60" s="2"/>
      <c r="E60" s="2"/>
      <c r="F60" s="2"/>
      <c r="G60" s="4"/>
      <c r="H60" s="2"/>
      <c r="I60" s="74"/>
      <c r="J60" s="5"/>
      <c r="K60" s="2"/>
      <c r="L60" s="2"/>
      <c r="M60" s="2"/>
    </row>
    <row r="61" spans="1:13" s="10" customFormat="1" ht="15" customHeight="1">
      <c r="A61" s="99"/>
      <c r="B61" s="2"/>
      <c r="C61" s="2"/>
      <c r="D61" s="3"/>
      <c r="E61" s="2"/>
      <c r="F61" s="2"/>
      <c r="G61" s="2"/>
      <c r="H61" s="4"/>
      <c r="I61" s="2"/>
      <c r="J61" s="5"/>
      <c r="K61" s="2"/>
      <c r="L61" s="2"/>
      <c r="M61" s="2"/>
    </row>
    <row r="62" spans="1:13" s="10" customFormat="1" ht="15" customHeight="1">
      <c r="A62" s="99"/>
      <c r="B62" s="2"/>
      <c r="C62" s="2"/>
      <c r="D62" s="3"/>
      <c r="E62" s="2"/>
      <c r="F62" s="2"/>
      <c r="G62" s="2"/>
      <c r="H62" s="4"/>
      <c r="I62" s="2"/>
      <c r="J62" s="5"/>
      <c r="K62" s="2"/>
      <c r="L62" s="2"/>
      <c r="M62" s="2"/>
    </row>
    <row r="63" spans="1:13" s="10" customFormat="1" ht="15" customHeight="1">
      <c r="A63" s="99"/>
      <c r="B63" s="2"/>
      <c r="C63" s="2"/>
      <c r="D63" s="3"/>
      <c r="E63" s="2"/>
      <c r="F63" s="2"/>
      <c r="G63" s="2"/>
      <c r="H63" s="4"/>
      <c r="I63" s="2"/>
      <c r="J63" s="5"/>
      <c r="K63" s="2"/>
      <c r="L63" s="2"/>
      <c r="M63" s="2"/>
    </row>
    <row r="64" spans="1:13" s="10" customFormat="1" ht="18" customHeight="1">
      <c r="A64" s="99"/>
      <c r="B64" s="2"/>
      <c r="C64" s="2"/>
      <c r="D64" s="3"/>
      <c r="E64" s="2"/>
      <c r="F64" s="2"/>
      <c r="G64" s="2"/>
      <c r="H64" s="4"/>
      <c r="I64" s="2"/>
      <c r="J64" s="5"/>
      <c r="K64" s="2"/>
      <c r="L64" s="2"/>
      <c r="M64" s="2"/>
    </row>
    <row r="66" ht="13.5">
      <c r="A66" s="81" t="s">
        <v>11</v>
      </c>
    </row>
  </sheetData>
  <sheetProtection/>
  <mergeCells count="16">
    <mergeCell ref="K9:M9"/>
    <mergeCell ref="H9:J9"/>
    <mergeCell ref="E9:G9"/>
    <mergeCell ref="B11:M11"/>
    <mergeCell ref="D9:D10"/>
    <mergeCell ref="C9:C10"/>
    <mergeCell ref="K44:M44"/>
    <mergeCell ref="B20:M20"/>
    <mergeCell ref="B9:B10"/>
    <mergeCell ref="B43:M43"/>
    <mergeCell ref="B8:M8"/>
    <mergeCell ref="D44:D45"/>
    <mergeCell ref="C44:C45"/>
    <mergeCell ref="B44:B45"/>
    <mergeCell ref="H44:J44"/>
    <mergeCell ref="E44:G44"/>
  </mergeCells>
  <printOptions/>
  <pageMargins left="0.2362204724409449" right="0.2362204724409449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Мост-Поволжье</dc:creator>
  <cp:keywords/>
  <dc:description/>
  <cp:lastModifiedBy>Specialist</cp:lastModifiedBy>
  <cp:lastPrinted>2020-02-07T09:14:17Z</cp:lastPrinted>
  <dcterms:created xsi:type="dcterms:W3CDTF">2012-09-24T08:17:13Z</dcterms:created>
  <dcterms:modified xsi:type="dcterms:W3CDTF">2020-02-12T07:58:50Z</dcterms:modified>
  <cp:category/>
  <cp:version/>
  <cp:contentType/>
  <cp:contentStatus/>
</cp:coreProperties>
</file>